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ucsj-my.sharepoint.com/personal/thsm_eucsj_dk/Documents/Skrivebord/4 Hovedeforløb/Beregning/Radiator/"/>
    </mc:Choice>
  </mc:AlternateContent>
  <xr:revisionPtr revIDLastSave="6" documentId="8_{5C677777-58F8-4AB0-9C65-8BAC3480C2D2}" xr6:coauthVersionLast="47" xr6:coauthVersionMax="47" xr10:uidLastSave="{723FB6DE-5A59-4F06-9A62-77778539EDF2}"/>
  <bookViews>
    <workbookView xWindow="-108" yWindow="-108" windowWidth="23256" windowHeight="13896" xr2:uid="{00000000-000D-0000-FFFF-FFFF00000000}"/>
  </bookViews>
  <sheets>
    <sheet name="Output (W)" sheetId="1" r:id="rId1"/>
    <sheet name="Flow (L-h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+s0dtqVyjp7gR76+CxjX6zGBgb+GLGTKqsTwtfXTKLM="/>
    </ext>
  </extLst>
</workbook>
</file>

<file path=xl/calcChain.xml><?xml version="1.0" encoding="utf-8"?>
<calcChain xmlns="http://schemas.openxmlformats.org/spreadsheetml/2006/main">
  <c r="Q6" i="1" l="1"/>
  <c r="Q24" i="1"/>
  <c r="Q16" i="1" s="1"/>
  <c r="AA57" i="2"/>
  <c r="S57" i="2"/>
  <c r="AY15" i="2"/>
  <c r="AY55" i="2" s="1"/>
  <c r="AX15" i="2"/>
  <c r="AX55" i="2" s="1"/>
  <c r="AW15" i="2"/>
  <c r="AW55" i="2" s="1"/>
  <c r="AV15" i="2"/>
  <c r="AV55" i="2" s="1"/>
  <c r="AU15" i="2"/>
  <c r="AU55" i="2" s="1"/>
  <c r="AT15" i="2"/>
  <c r="AT55" i="2" s="1"/>
  <c r="AS15" i="2"/>
  <c r="AS55" i="2" s="1"/>
  <c r="AR15" i="2"/>
  <c r="AR55" i="2" s="1"/>
  <c r="AQ15" i="2"/>
  <c r="AQ55" i="2" s="1"/>
  <c r="AP15" i="2"/>
  <c r="AP55" i="2" s="1"/>
  <c r="AO15" i="2"/>
  <c r="AO55" i="2" s="1"/>
  <c r="AN15" i="2"/>
  <c r="AN55" i="2" s="1"/>
  <c r="AM15" i="2"/>
  <c r="AM55" i="2" s="1"/>
  <c r="AL15" i="2"/>
  <c r="AL55" i="2" s="1"/>
  <c r="AK15" i="2"/>
  <c r="AK55" i="2" s="1"/>
  <c r="AJ15" i="2"/>
  <c r="AJ55" i="2" s="1"/>
  <c r="AH15" i="2"/>
  <c r="AH55" i="2" s="1"/>
  <c r="AG15" i="2"/>
  <c r="AG55" i="2" s="1"/>
  <c r="AF15" i="2"/>
  <c r="AF55" i="2" s="1"/>
  <c r="AE15" i="2"/>
  <c r="AE55" i="2" s="1"/>
  <c r="AD15" i="2"/>
  <c r="AD55" i="2" s="1"/>
  <c r="AC15" i="2"/>
  <c r="AC55" i="2" s="1"/>
  <c r="AB15" i="2"/>
  <c r="AB55" i="2" s="1"/>
  <c r="AA15" i="2"/>
  <c r="AA55" i="2" s="1"/>
  <c r="Z15" i="2"/>
  <c r="Z55" i="2" s="1"/>
  <c r="Y15" i="2"/>
  <c r="Y55" i="2" s="1"/>
  <c r="X15" i="2"/>
  <c r="X55" i="2" s="1"/>
  <c r="W15" i="2"/>
  <c r="W55" i="2" s="1"/>
  <c r="V15" i="2"/>
  <c r="V55" i="2" s="1"/>
  <c r="U15" i="2"/>
  <c r="U55" i="2" s="1"/>
  <c r="T15" i="2"/>
  <c r="T55" i="2" s="1"/>
  <c r="S15" i="2"/>
  <c r="S55" i="2" s="1"/>
  <c r="Q15" i="2"/>
  <c r="Q55" i="2" s="1"/>
  <c r="P15" i="2"/>
  <c r="P55" i="2" s="1"/>
  <c r="O15" i="2"/>
  <c r="O55" i="2" s="1"/>
  <c r="N15" i="2"/>
  <c r="N55" i="2" s="1"/>
  <c r="M15" i="2"/>
  <c r="M55" i="2" s="1"/>
  <c r="L15" i="2"/>
  <c r="L55" i="2" s="1"/>
  <c r="K15" i="2"/>
  <c r="K55" i="2" s="1"/>
  <c r="J15" i="2"/>
  <c r="J55" i="2" s="1"/>
  <c r="I15" i="2"/>
  <c r="I55" i="2" s="1"/>
  <c r="H15" i="2"/>
  <c r="H55" i="2" s="1"/>
  <c r="G15" i="2"/>
  <c r="G55" i="2" s="1"/>
  <c r="F15" i="2"/>
  <c r="F55" i="2" s="1"/>
  <c r="E15" i="2"/>
  <c r="E55" i="2" s="1"/>
  <c r="D15" i="2"/>
  <c r="D55" i="2" s="1"/>
  <c r="C15" i="2"/>
  <c r="C55" i="2" s="1"/>
  <c r="B15" i="2"/>
  <c r="B55" i="2" s="1"/>
  <c r="AY14" i="2"/>
  <c r="AY56" i="2" s="1"/>
  <c r="AX14" i="2"/>
  <c r="AX56" i="2" s="1"/>
  <c r="AW14" i="2"/>
  <c r="AW56" i="2" s="1"/>
  <c r="AV14" i="2"/>
  <c r="AV56" i="2" s="1"/>
  <c r="AU14" i="2"/>
  <c r="AU56" i="2" s="1"/>
  <c r="AT14" i="2"/>
  <c r="AT56" i="2" s="1"/>
  <c r="AS14" i="2"/>
  <c r="AS56" i="2" s="1"/>
  <c r="AR14" i="2"/>
  <c r="AR56" i="2" s="1"/>
  <c r="AQ14" i="2"/>
  <c r="AQ56" i="2" s="1"/>
  <c r="AP14" i="2"/>
  <c r="AP56" i="2" s="1"/>
  <c r="AO14" i="2"/>
  <c r="AO56" i="2" s="1"/>
  <c r="AN14" i="2"/>
  <c r="AN56" i="2" s="1"/>
  <c r="AM14" i="2"/>
  <c r="AM56" i="2" s="1"/>
  <c r="AL14" i="2"/>
  <c r="AL56" i="2" s="1"/>
  <c r="AK14" i="2"/>
  <c r="AK56" i="2" s="1"/>
  <c r="AJ14" i="2"/>
  <c r="AJ56" i="2" s="1"/>
  <c r="AH14" i="2"/>
  <c r="AH56" i="2" s="1"/>
  <c r="AG14" i="2"/>
  <c r="AG56" i="2" s="1"/>
  <c r="AF14" i="2"/>
  <c r="AF56" i="2" s="1"/>
  <c r="AE14" i="2"/>
  <c r="AE56" i="2" s="1"/>
  <c r="AD14" i="2"/>
  <c r="AD56" i="2" s="1"/>
  <c r="AC14" i="2"/>
  <c r="AC56" i="2" s="1"/>
  <c r="AB14" i="2"/>
  <c r="AB56" i="2" s="1"/>
  <c r="AA14" i="2"/>
  <c r="AA56" i="2" s="1"/>
  <c r="Z14" i="2"/>
  <c r="Z56" i="2" s="1"/>
  <c r="Y14" i="2"/>
  <c r="Y56" i="2" s="1"/>
  <c r="X14" i="2"/>
  <c r="X56" i="2" s="1"/>
  <c r="W14" i="2"/>
  <c r="W56" i="2" s="1"/>
  <c r="V14" i="2"/>
  <c r="V56" i="2" s="1"/>
  <c r="U14" i="2"/>
  <c r="U56" i="2" s="1"/>
  <c r="T14" i="2"/>
  <c r="T56" i="2" s="1"/>
  <c r="S14" i="2"/>
  <c r="S56" i="2" s="1"/>
  <c r="Q14" i="2"/>
  <c r="Q56" i="2" s="1"/>
  <c r="P14" i="2"/>
  <c r="P56" i="2" s="1"/>
  <c r="O14" i="2"/>
  <c r="O56" i="2" s="1"/>
  <c r="N14" i="2"/>
  <c r="N56" i="2" s="1"/>
  <c r="M14" i="2"/>
  <c r="M56" i="2" s="1"/>
  <c r="L14" i="2"/>
  <c r="L56" i="2" s="1"/>
  <c r="K14" i="2"/>
  <c r="K56" i="2" s="1"/>
  <c r="J14" i="2"/>
  <c r="J56" i="2" s="1"/>
  <c r="I14" i="2"/>
  <c r="I56" i="2" s="1"/>
  <c r="H14" i="2"/>
  <c r="H56" i="2" s="1"/>
  <c r="G14" i="2"/>
  <c r="G56" i="2" s="1"/>
  <c r="F14" i="2"/>
  <c r="F56" i="2" s="1"/>
  <c r="E14" i="2"/>
  <c r="E56" i="2" s="1"/>
  <c r="D14" i="2"/>
  <c r="D56" i="2" s="1"/>
  <c r="C14" i="2"/>
  <c r="C56" i="2" s="1"/>
  <c r="B14" i="2"/>
  <c r="B56" i="2" s="1"/>
  <c r="AR13" i="2"/>
  <c r="AR57" i="2" s="1"/>
  <c r="AJ13" i="2"/>
  <c r="AJ57" i="2" s="1"/>
  <c r="J13" i="2"/>
  <c r="J57" i="2" s="1"/>
  <c r="B13" i="2"/>
  <c r="B57" i="2" s="1"/>
  <c r="K8" i="2"/>
  <c r="N6" i="2"/>
  <c r="K6" i="2"/>
  <c r="H6" i="2"/>
  <c r="AY94" i="1"/>
  <c r="AX94" i="1"/>
  <c r="AX60" i="1" s="1"/>
  <c r="AX60" i="2" s="1"/>
  <c r="AW94" i="1"/>
  <c r="AW60" i="1" s="1"/>
  <c r="AW60" i="2" s="1"/>
  <c r="AV94" i="1"/>
  <c r="AU94" i="1"/>
  <c r="AT94" i="1"/>
  <c r="AT60" i="1" s="1"/>
  <c r="AS94" i="1"/>
  <c r="AR94" i="1"/>
  <c r="AQ94" i="1"/>
  <c r="AP94" i="1"/>
  <c r="AP60" i="1" s="1"/>
  <c r="AP60" i="2" s="1"/>
  <c r="AO94" i="1"/>
  <c r="AO60" i="1" s="1"/>
  <c r="AO60" i="2" s="1"/>
  <c r="AN94" i="1"/>
  <c r="AN60" i="1" s="1"/>
  <c r="AM94" i="1"/>
  <c r="AL94" i="1"/>
  <c r="AK94" i="1"/>
  <c r="AJ94" i="1"/>
  <c r="AH94" i="1"/>
  <c r="AH60" i="1" s="1"/>
  <c r="AH60" i="2" s="1"/>
  <c r="AG94" i="1"/>
  <c r="AG60" i="1" s="1"/>
  <c r="AG60" i="2" s="1"/>
  <c r="AF94" i="1"/>
  <c r="AE94" i="1"/>
  <c r="AD94" i="1"/>
  <c r="AC94" i="1"/>
  <c r="AB94" i="1"/>
  <c r="AA94" i="1"/>
  <c r="AA60" i="1" s="1"/>
  <c r="Z94" i="1"/>
  <c r="Z60" i="1" s="1"/>
  <c r="Z60" i="2" s="1"/>
  <c r="Y94" i="1"/>
  <c r="Y60" i="1" s="1"/>
  <c r="Y60" i="2" s="1"/>
  <c r="X94" i="1"/>
  <c r="W94" i="1"/>
  <c r="V94" i="1"/>
  <c r="U94" i="1"/>
  <c r="U60" i="1" s="1"/>
  <c r="T94" i="1"/>
  <c r="S94" i="1"/>
  <c r="R94" i="1"/>
  <c r="AI94" i="1" s="1"/>
  <c r="Q94" i="1"/>
  <c r="Q60" i="1" s="1"/>
  <c r="Q60" i="2" s="1"/>
  <c r="P94" i="1"/>
  <c r="O94" i="1"/>
  <c r="O60" i="1" s="1"/>
  <c r="N94" i="1"/>
  <c r="M94" i="1"/>
  <c r="L94" i="1"/>
  <c r="K94" i="1"/>
  <c r="J94" i="1"/>
  <c r="I94" i="1"/>
  <c r="I60" i="1" s="1"/>
  <c r="I60" i="2" s="1"/>
  <c r="H94" i="1"/>
  <c r="G94" i="1"/>
  <c r="F94" i="1"/>
  <c r="E94" i="1"/>
  <c r="D94" i="1"/>
  <c r="C94" i="1"/>
  <c r="C60" i="1" s="1"/>
  <c r="B94" i="1"/>
  <c r="B65" i="1"/>
  <c r="A63" i="1"/>
  <c r="A63" i="2" s="1"/>
  <c r="AY62" i="1"/>
  <c r="AY62" i="2" s="1"/>
  <c r="AX62" i="1"/>
  <c r="AX62" i="2" s="1"/>
  <c r="AW62" i="1"/>
  <c r="AW62" i="2" s="1"/>
  <c r="AV62" i="1"/>
  <c r="AV62" i="2" s="1"/>
  <c r="AU62" i="1"/>
  <c r="AU62" i="2" s="1"/>
  <c r="AT62" i="1"/>
  <c r="AT62" i="2" s="1"/>
  <c r="AS62" i="1"/>
  <c r="AS62" i="2" s="1"/>
  <c r="AR62" i="1"/>
  <c r="AR62" i="2" s="1"/>
  <c r="AQ62" i="1"/>
  <c r="AQ62" i="2" s="1"/>
  <c r="AP62" i="1"/>
  <c r="AP62" i="2" s="1"/>
  <c r="AO62" i="1"/>
  <c r="AO62" i="2" s="1"/>
  <c r="AN62" i="1"/>
  <c r="AN62" i="2" s="1"/>
  <c r="AM62" i="1"/>
  <c r="AM62" i="2" s="1"/>
  <c r="AL62" i="1"/>
  <c r="AL62" i="2" s="1"/>
  <c r="AK62" i="1"/>
  <c r="AK62" i="2" s="1"/>
  <c r="AJ62" i="1"/>
  <c r="AJ62" i="2" s="1"/>
  <c r="AH62" i="1"/>
  <c r="AH62" i="2" s="1"/>
  <c r="AG62" i="1"/>
  <c r="AG62" i="2" s="1"/>
  <c r="AF62" i="1"/>
  <c r="AF62" i="2" s="1"/>
  <c r="AE62" i="1"/>
  <c r="AE62" i="2" s="1"/>
  <c r="AD62" i="1"/>
  <c r="AD62" i="2" s="1"/>
  <c r="AC62" i="1"/>
  <c r="AC62" i="2" s="1"/>
  <c r="AB62" i="1"/>
  <c r="AB62" i="2" s="1"/>
  <c r="AA62" i="1"/>
  <c r="AA62" i="2" s="1"/>
  <c r="Z62" i="1"/>
  <c r="Z62" i="2" s="1"/>
  <c r="Y62" i="1"/>
  <c r="Y62" i="2" s="1"/>
  <c r="X62" i="1"/>
  <c r="X62" i="2" s="1"/>
  <c r="W62" i="1"/>
  <c r="W62" i="2" s="1"/>
  <c r="V62" i="1"/>
  <c r="V62" i="2" s="1"/>
  <c r="U62" i="1"/>
  <c r="U62" i="2" s="1"/>
  <c r="T62" i="1"/>
  <c r="T62" i="2" s="1"/>
  <c r="S62" i="1"/>
  <c r="S62" i="2" s="1"/>
  <c r="Q62" i="1"/>
  <c r="Q62" i="2" s="1"/>
  <c r="P62" i="1"/>
  <c r="P62" i="2" s="1"/>
  <c r="O62" i="1"/>
  <c r="O62" i="2" s="1"/>
  <c r="N62" i="1"/>
  <c r="N62" i="2" s="1"/>
  <c r="M62" i="1"/>
  <c r="M62" i="2" s="1"/>
  <c r="L62" i="1"/>
  <c r="L62" i="2" s="1"/>
  <c r="K62" i="1"/>
  <c r="K62" i="2" s="1"/>
  <c r="J62" i="1"/>
  <c r="J62" i="2" s="1"/>
  <c r="I62" i="1"/>
  <c r="I62" i="2" s="1"/>
  <c r="H62" i="1"/>
  <c r="H62" i="2" s="1"/>
  <c r="G62" i="1"/>
  <c r="G62" i="2" s="1"/>
  <c r="F62" i="1"/>
  <c r="F62" i="2" s="1"/>
  <c r="E62" i="1"/>
  <c r="E62" i="2" s="1"/>
  <c r="D62" i="1"/>
  <c r="D62" i="2" s="1"/>
  <c r="C62" i="1"/>
  <c r="C62" i="2" s="1"/>
  <c r="B62" i="1"/>
  <c r="B62" i="2" s="1"/>
  <c r="AY61" i="1"/>
  <c r="AY61" i="2" s="1"/>
  <c r="AX61" i="1"/>
  <c r="AX61" i="2" s="1"/>
  <c r="AW61" i="1"/>
  <c r="AW61" i="2" s="1"/>
  <c r="AV61" i="1"/>
  <c r="AV61" i="2" s="1"/>
  <c r="AU61" i="1"/>
  <c r="AU61" i="2" s="1"/>
  <c r="AT61" i="1"/>
  <c r="AT61" i="2" s="1"/>
  <c r="AS61" i="1"/>
  <c r="AS61" i="2" s="1"/>
  <c r="AR61" i="1"/>
  <c r="AR61" i="2" s="1"/>
  <c r="AQ61" i="1"/>
  <c r="AQ61" i="2" s="1"/>
  <c r="AP61" i="1"/>
  <c r="AP61" i="2" s="1"/>
  <c r="AO61" i="1"/>
  <c r="AO61" i="2" s="1"/>
  <c r="AN61" i="1"/>
  <c r="AN61" i="2" s="1"/>
  <c r="AM61" i="1"/>
  <c r="AM61" i="2" s="1"/>
  <c r="AL61" i="1"/>
  <c r="AL61" i="2" s="1"/>
  <c r="AK61" i="1"/>
  <c r="AK61" i="2" s="1"/>
  <c r="AJ61" i="1"/>
  <c r="AJ61" i="2" s="1"/>
  <c r="AH61" i="1"/>
  <c r="AH61" i="2" s="1"/>
  <c r="AG61" i="1"/>
  <c r="AG61" i="2" s="1"/>
  <c r="AF61" i="1"/>
  <c r="AF61" i="2" s="1"/>
  <c r="AE61" i="1"/>
  <c r="AE61" i="2" s="1"/>
  <c r="AD61" i="1"/>
  <c r="AD61" i="2" s="1"/>
  <c r="AC61" i="1"/>
  <c r="AC61" i="2" s="1"/>
  <c r="AB61" i="1"/>
  <c r="AB61" i="2" s="1"/>
  <c r="AA61" i="1"/>
  <c r="AA61" i="2" s="1"/>
  <c r="Z61" i="1"/>
  <c r="Z61" i="2" s="1"/>
  <c r="Y61" i="1"/>
  <c r="Y61" i="2" s="1"/>
  <c r="X61" i="1"/>
  <c r="X61" i="2" s="1"/>
  <c r="W61" i="1"/>
  <c r="W61" i="2" s="1"/>
  <c r="V61" i="1"/>
  <c r="V61" i="2" s="1"/>
  <c r="U61" i="1"/>
  <c r="U61" i="2" s="1"/>
  <c r="T61" i="1"/>
  <c r="T61" i="2" s="1"/>
  <c r="S61" i="1"/>
  <c r="S61" i="2" s="1"/>
  <c r="Q61" i="1"/>
  <c r="Q61" i="2" s="1"/>
  <c r="P61" i="1"/>
  <c r="P61" i="2" s="1"/>
  <c r="O61" i="1"/>
  <c r="O61" i="2" s="1"/>
  <c r="N61" i="1"/>
  <c r="N61" i="2" s="1"/>
  <c r="M61" i="1"/>
  <c r="M61" i="2" s="1"/>
  <c r="L61" i="1"/>
  <c r="L61" i="2" s="1"/>
  <c r="K61" i="1"/>
  <c r="K61" i="2" s="1"/>
  <c r="J61" i="1"/>
  <c r="J61" i="2" s="1"/>
  <c r="I61" i="1"/>
  <c r="I61" i="2" s="1"/>
  <c r="H61" i="1"/>
  <c r="H61" i="2" s="1"/>
  <c r="G61" i="1"/>
  <c r="G61" i="2" s="1"/>
  <c r="F61" i="1"/>
  <c r="F61" i="2" s="1"/>
  <c r="E61" i="1"/>
  <c r="E61" i="2" s="1"/>
  <c r="D61" i="1"/>
  <c r="D61" i="2" s="1"/>
  <c r="C61" i="1"/>
  <c r="C61" i="2" s="1"/>
  <c r="B61" i="1"/>
  <c r="B61" i="2" s="1"/>
  <c r="AY60" i="1"/>
  <c r="AY60" i="2" s="1"/>
  <c r="AV60" i="1"/>
  <c r="AV60" i="2" s="1"/>
  <c r="AU60" i="1"/>
  <c r="AU60" i="2" s="1"/>
  <c r="AS60" i="1"/>
  <c r="AS60" i="2" s="1"/>
  <c r="AR60" i="1"/>
  <c r="AR60" i="2" s="1"/>
  <c r="AQ60" i="1"/>
  <c r="AQ60" i="2" s="1"/>
  <c r="AM60" i="1"/>
  <c r="AM60" i="2" s="1"/>
  <c r="AL60" i="1"/>
  <c r="AL60" i="2" s="1"/>
  <c r="AK60" i="1"/>
  <c r="AK60" i="2" s="1"/>
  <c r="AJ60" i="1"/>
  <c r="AJ60" i="2" s="1"/>
  <c r="AF60" i="1"/>
  <c r="AF60" i="2" s="1"/>
  <c r="AE60" i="1"/>
  <c r="AE60" i="2" s="1"/>
  <c r="AD60" i="1"/>
  <c r="AD60" i="2" s="1"/>
  <c r="AC60" i="1"/>
  <c r="AC60" i="2" s="1"/>
  <c r="AB60" i="1"/>
  <c r="AB60" i="2" s="1"/>
  <c r="X60" i="1"/>
  <c r="X60" i="2" s="1"/>
  <c r="W60" i="1"/>
  <c r="W60" i="2" s="1"/>
  <c r="V60" i="1"/>
  <c r="V60" i="2" s="1"/>
  <c r="T60" i="1"/>
  <c r="T60" i="2" s="1"/>
  <c r="S60" i="1"/>
  <c r="S60" i="2" s="1"/>
  <c r="P60" i="1"/>
  <c r="P60" i="2" s="1"/>
  <c r="N60" i="1"/>
  <c r="N60" i="2" s="1"/>
  <c r="M60" i="1"/>
  <c r="M60" i="2" s="1"/>
  <c r="L60" i="1"/>
  <c r="L60" i="2" s="1"/>
  <c r="K60" i="1"/>
  <c r="K60" i="2" s="1"/>
  <c r="J60" i="1"/>
  <c r="J60" i="2" s="1"/>
  <c r="H60" i="1"/>
  <c r="H60" i="2" s="1"/>
  <c r="G60" i="1"/>
  <c r="G60" i="2" s="1"/>
  <c r="F60" i="1"/>
  <c r="F60" i="2" s="1"/>
  <c r="E60" i="1"/>
  <c r="E60" i="2" s="1"/>
  <c r="D60" i="1"/>
  <c r="D60" i="2" s="1"/>
  <c r="B60" i="1"/>
  <c r="B60" i="2" s="1"/>
  <c r="AY59" i="1"/>
  <c r="AY59" i="2" s="1"/>
  <c r="AX59" i="1"/>
  <c r="AX59" i="2" s="1"/>
  <c r="AW59" i="1"/>
  <c r="AW59" i="2" s="1"/>
  <c r="AV59" i="1"/>
  <c r="AV59" i="2" s="1"/>
  <c r="AU59" i="1"/>
  <c r="AU59" i="2" s="1"/>
  <c r="AT59" i="1"/>
  <c r="AT59" i="2" s="1"/>
  <c r="AS59" i="1"/>
  <c r="AS59" i="2" s="1"/>
  <c r="AR59" i="1"/>
  <c r="AR59" i="2" s="1"/>
  <c r="AQ59" i="1"/>
  <c r="AQ59" i="2" s="1"/>
  <c r="AP59" i="1"/>
  <c r="AP59" i="2" s="1"/>
  <c r="AO59" i="1"/>
  <c r="AO59" i="2" s="1"/>
  <c r="AN59" i="1"/>
  <c r="AN59" i="2" s="1"/>
  <c r="AM59" i="1"/>
  <c r="AM59" i="2" s="1"/>
  <c r="AL59" i="1"/>
  <c r="AL59" i="2" s="1"/>
  <c r="AK59" i="1"/>
  <c r="AK59" i="2" s="1"/>
  <c r="AJ59" i="1"/>
  <c r="AJ59" i="2" s="1"/>
  <c r="AH59" i="1"/>
  <c r="AH59" i="2" s="1"/>
  <c r="AG59" i="1"/>
  <c r="AG59" i="2" s="1"/>
  <c r="AF59" i="1"/>
  <c r="AF59" i="2" s="1"/>
  <c r="AE59" i="1"/>
  <c r="AE59" i="2" s="1"/>
  <c r="AD59" i="1"/>
  <c r="AD59" i="2" s="1"/>
  <c r="AC59" i="1"/>
  <c r="AC59" i="2" s="1"/>
  <c r="AB59" i="1"/>
  <c r="AB59" i="2" s="1"/>
  <c r="AA59" i="1"/>
  <c r="AA59" i="2" s="1"/>
  <c r="Z59" i="1"/>
  <c r="Z59" i="2" s="1"/>
  <c r="Y59" i="1"/>
  <c r="Y59" i="2" s="1"/>
  <c r="X59" i="1"/>
  <c r="X59" i="2" s="1"/>
  <c r="W59" i="1"/>
  <c r="W59" i="2" s="1"/>
  <c r="V59" i="1"/>
  <c r="V59" i="2" s="1"/>
  <c r="U59" i="1"/>
  <c r="U59" i="2" s="1"/>
  <c r="T59" i="1"/>
  <c r="T59" i="2" s="1"/>
  <c r="S59" i="1"/>
  <c r="S59" i="2" s="1"/>
  <c r="Q59" i="1"/>
  <c r="Q59" i="2" s="1"/>
  <c r="P59" i="1"/>
  <c r="P59" i="2" s="1"/>
  <c r="O59" i="1"/>
  <c r="O59" i="2" s="1"/>
  <c r="N59" i="1"/>
  <c r="N59" i="2" s="1"/>
  <c r="M59" i="1"/>
  <c r="M59" i="2" s="1"/>
  <c r="L59" i="1"/>
  <c r="L59" i="2" s="1"/>
  <c r="K59" i="1"/>
  <c r="K59" i="2" s="1"/>
  <c r="J59" i="1"/>
  <c r="J59" i="2" s="1"/>
  <c r="I59" i="1"/>
  <c r="I59" i="2" s="1"/>
  <c r="H59" i="1"/>
  <c r="H59" i="2" s="1"/>
  <c r="G59" i="1"/>
  <c r="G59" i="2" s="1"/>
  <c r="F59" i="1"/>
  <c r="F59" i="2" s="1"/>
  <c r="E59" i="1"/>
  <c r="E59" i="2" s="1"/>
  <c r="D59" i="1"/>
  <c r="D59" i="2" s="1"/>
  <c r="C59" i="1"/>
  <c r="C59" i="2" s="1"/>
  <c r="B59" i="1"/>
  <c r="B59" i="2" s="1"/>
  <c r="AR57" i="1"/>
  <c r="AJ57" i="1"/>
  <c r="AA57" i="1"/>
  <c r="S57" i="1"/>
  <c r="J57" i="1"/>
  <c r="B57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Y24" i="1"/>
  <c r="AY54" i="1" s="1"/>
  <c r="AX24" i="1"/>
  <c r="AX22" i="1" s="1"/>
  <c r="AW24" i="1"/>
  <c r="AW32" i="1" s="1"/>
  <c r="AV24" i="1"/>
  <c r="AV47" i="1" s="1"/>
  <c r="AU24" i="1"/>
  <c r="AU18" i="1" s="1"/>
  <c r="AS24" i="1"/>
  <c r="AS51" i="1" s="1"/>
  <c r="AQ24" i="1"/>
  <c r="AQ33" i="1" s="1"/>
  <c r="AO24" i="1"/>
  <c r="AO28" i="1" s="1"/>
  <c r="AM24" i="1"/>
  <c r="AM23" i="1" s="1"/>
  <c r="AL24" i="1"/>
  <c r="AL28" i="1" s="1"/>
  <c r="AK24" i="1"/>
  <c r="AK34" i="1" s="1"/>
  <c r="AJ24" i="1"/>
  <c r="AJ34" i="1" s="1"/>
  <c r="AH24" i="1"/>
  <c r="AH34" i="1" s="1"/>
  <c r="AG24" i="1"/>
  <c r="AG23" i="1" s="1"/>
  <c r="AF24" i="1"/>
  <c r="AF35" i="1" s="1"/>
  <c r="AE24" i="1"/>
  <c r="AE50" i="1" s="1"/>
  <c r="AD24" i="1"/>
  <c r="AD23" i="1" s="1"/>
  <c r="AB24" i="1"/>
  <c r="AB53" i="1" s="1"/>
  <c r="Z24" i="1"/>
  <c r="Z48" i="1" s="1"/>
  <c r="Y24" i="1"/>
  <c r="Y23" i="1" s="1"/>
  <c r="X24" i="1"/>
  <c r="X31" i="1" s="1"/>
  <c r="W24" i="1"/>
  <c r="W54" i="1" s="1"/>
  <c r="V24" i="1"/>
  <c r="V31" i="1" s="1"/>
  <c r="T24" i="1"/>
  <c r="T29" i="1" s="1"/>
  <c r="S24" i="1"/>
  <c r="S51" i="1" s="1"/>
  <c r="N24" i="1"/>
  <c r="N49" i="1" s="1"/>
  <c r="M24" i="1"/>
  <c r="M23" i="1" s="1"/>
  <c r="L24" i="1"/>
  <c r="L54" i="1" s="1"/>
  <c r="K24" i="1"/>
  <c r="K35" i="1" s="1"/>
  <c r="J24" i="1"/>
  <c r="J49" i="1" s="1"/>
  <c r="I24" i="1"/>
  <c r="I35" i="1" s="1"/>
  <c r="H24" i="1"/>
  <c r="H23" i="1" s="1"/>
  <c r="G24" i="1"/>
  <c r="G30" i="1" s="1"/>
  <c r="F24" i="1"/>
  <c r="F48" i="1" s="1"/>
  <c r="E24" i="1"/>
  <c r="E30" i="1" s="1"/>
  <c r="B24" i="1"/>
  <c r="B26" i="1" s="1"/>
  <c r="A15" i="1"/>
  <c r="R55" i="1" s="1"/>
  <c r="A14" i="1"/>
  <c r="AI14" i="1" s="1"/>
  <c r="A13" i="1"/>
  <c r="R57" i="1" s="1"/>
  <c r="A11" i="1"/>
  <c r="A11" i="2" s="1"/>
  <c r="AI10" i="1"/>
  <c r="B10" i="1"/>
  <c r="B10" i="2" s="1"/>
  <c r="A10" i="1"/>
  <c r="R10" i="1" s="1"/>
  <c r="H8" i="1"/>
  <c r="H8" i="2" s="1"/>
  <c r="D7" i="1"/>
  <c r="D7" i="2" s="1"/>
  <c r="D6" i="1"/>
  <c r="D6" i="2" s="1"/>
  <c r="D5" i="1"/>
  <c r="D5" i="2" s="1"/>
  <c r="N4" i="1"/>
  <c r="N4" i="2" s="1"/>
  <c r="K4" i="1"/>
  <c r="K4" i="2" s="1"/>
  <c r="H4" i="1"/>
  <c r="H4" i="2" s="1"/>
  <c r="D4" i="1"/>
  <c r="D4" i="2" s="1"/>
  <c r="H3" i="1"/>
  <c r="D3" i="1"/>
  <c r="D3" i="2" s="1"/>
  <c r="O2" i="1"/>
  <c r="Q54" i="1" l="1"/>
  <c r="B18" i="1"/>
  <c r="B16" i="1"/>
  <c r="N18" i="1"/>
  <c r="AF18" i="1"/>
  <c r="AE18" i="1"/>
  <c r="AB17" i="1"/>
  <c r="AV16" i="1"/>
  <c r="AE23" i="1"/>
  <c r="K17" i="1"/>
  <c r="AK17" i="1"/>
  <c r="V18" i="1"/>
  <c r="X18" i="1"/>
  <c r="F20" i="1"/>
  <c r="AS16" i="1"/>
  <c r="AS20" i="1"/>
  <c r="AS18" i="1"/>
  <c r="AB19" i="1"/>
  <c r="H17" i="1"/>
  <c r="AS19" i="1"/>
  <c r="AB21" i="1"/>
  <c r="AS17" i="1"/>
  <c r="AS21" i="1"/>
  <c r="AS23" i="1"/>
  <c r="K16" i="1"/>
  <c r="AB16" i="1"/>
  <c r="W20" i="1"/>
  <c r="AO16" i="1"/>
  <c r="G17" i="1"/>
  <c r="W18" i="1"/>
  <c r="W22" i="1"/>
  <c r="AM18" i="1"/>
  <c r="AU22" i="1"/>
  <c r="W17" i="1"/>
  <c r="W21" i="1"/>
  <c r="X17" i="1"/>
  <c r="G16" i="1"/>
  <c r="W16" i="1"/>
  <c r="H20" i="1"/>
  <c r="AG18" i="1"/>
  <c r="X16" i="1"/>
  <c r="AG17" i="1"/>
  <c r="H19" i="1"/>
  <c r="AG16" i="1"/>
  <c r="T19" i="1"/>
  <c r="H18" i="1"/>
  <c r="AG19" i="1"/>
  <c r="T20" i="1"/>
  <c r="H16" i="1"/>
  <c r="AE22" i="1"/>
  <c r="M17" i="1"/>
  <c r="AV22" i="1"/>
  <c r="M16" i="1"/>
  <c r="M19" i="1"/>
  <c r="AE20" i="1"/>
  <c r="W19" i="1"/>
  <c r="AV20" i="1"/>
  <c r="W23" i="1"/>
  <c r="AE16" i="1"/>
  <c r="AE17" i="1"/>
  <c r="AE19" i="1"/>
  <c r="AE21" i="1"/>
  <c r="AV23" i="1"/>
  <c r="AO17" i="1"/>
  <c r="AO18" i="1"/>
  <c r="AV19" i="1"/>
  <c r="AV21" i="1"/>
  <c r="AV42" i="1"/>
  <c r="AV18" i="1"/>
  <c r="M22" i="1"/>
  <c r="AV17" i="1"/>
  <c r="F19" i="1"/>
  <c r="AB22" i="1"/>
  <c r="N17" i="1"/>
  <c r="AK20" i="1"/>
  <c r="F22" i="1"/>
  <c r="F16" i="1"/>
  <c r="AK16" i="1"/>
  <c r="AW17" i="1"/>
  <c r="AK19" i="1"/>
  <c r="AF23" i="1"/>
  <c r="AU20" i="1"/>
  <c r="N22" i="1"/>
  <c r="AK23" i="1"/>
  <c r="AU16" i="1"/>
  <c r="AD17" i="1"/>
  <c r="T18" i="1"/>
  <c r="AW18" i="1"/>
  <c r="AW19" i="1"/>
  <c r="F21" i="1"/>
  <c r="Y22" i="1"/>
  <c r="AU23" i="1"/>
  <c r="T16" i="1"/>
  <c r="AW16" i="1"/>
  <c r="AF17" i="1"/>
  <c r="AW23" i="1"/>
  <c r="F17" i="1"/>
  <c r="N20" i="1"/>
  <c r="AD21" i="1"/>
  <c r="AK22" i="1"/>
  <c r="AD16" i="1"/>
  <c r="Y20" i="1"/>
  <c r="F23" i="1"/>
  <c r="AK21" i="1"/>
  <c r="AU17" i="1"/>
  <c r="AK18" i="1"/>
  <c r="T21" i="1"/>
  <c r="AB20" i="1"/>
  <c r="AS22" i="1"/>
  <c r="AY23" i="1"/>
  <c r="K22" i="1"/>
  <c r="AB23" i="1"/>
  <c r="K19" i="1"/>
  <c r="K21" i="1"/>
  <c r="AN60" i="2"/>
  <c r="AN24" i="1"/>
  <c r="AN51" i="1" s="1"/>
  <c r="C60" i="2"/>
  <c r="C24" i="1"/>
  <c r="C26" i="1" s="1"/>
  <c r="U60" i="2"/>
  <c r="U24" i="1"/>
  <c r="U48" i="1" s="1"/>
  <c r="AT60" i="2"/>
  <c r="AT24" i="1"/>
  <c r="AT40" i="1" s="1"/>
  <c r="AA60" i="2"/>
  <c r="AA24" i="1"/>
  <c r="AA53" i="1" s="1"/>
  <c r="O60" i="2"/>
  <c r="O24" i="1"/>
  <c r="O35" i="1" s="1"/>
  <c r="L16" i="1"/>
  <c r="L19" i="1"/>
  <c r="AK28" i="1"/>
  <c r="W50" i="1"/>
  <c r="AX21" i="1"/>
  <c r="R13" i="1"/>
  <c r="Y18" i="1"/>
  <c r="AL19" i="1"/>
  <c r="F29" i="1"/>
  <c r="AV50" i="1"/>
  <c r="AI13" i="1"/>
  <c r="N16" i="1"/>
  <c r="AF16" i="1"/>
  <c r="AX16" i="1"/>
  <c r="T17" i="1"/>
  <c r="AL17" i="1"/>
  <c r="F18" i="1"/>
  <c r="AB18" i="1"/>
  <c r="N19" i="1"/>
  <c r="AM19" i="1"/>
  <c r="K20" i="1"/>
  <c r="AG20" i="1"/>
  <c r="H21" i="1"/>
  <c r="AG21" i="1"/>
  <c r="H22" i="1"/>
  <c r="AG22" i="1"/>
  <c r="K23" i="1"/>
  <c r="AL23" i="1"/>
  <c r="D24" i="1"/>
  <c r="D44" i="1" s="1"/>
  <c r="P24" i="1"/>
  <c r="AC24" i="1"/>
  <c r="AC48" i="1" s="1"/>
  <c r="AP24" i="1"/>
  <c r="AP50" i="1" s="1"/>
  <c r="AS54" i="1"/>
  <c r="AS24" i="2"/>
  <c r="AS39" i="2" s="1"/>
  <c r="L20" i="1"/>
  <c r="L23" i="1"/>
  <c r="AE30" i="1"/>
  <c r="K18" i="1"/>
  <c r="M20" i="1"/>
  <c r="AL20" i="1"/>
  <c r="L21" i="1"/>
  <c r="AL21" i="1"/>
  <c r="L22" i="1"/>
  <c r="AL22" i="1"/>
  <c r="N23" i="1"/>
  <c r="AO23" i="1"/>
  <c r="AR24" i="1"/>
  <c r="AR22" i="1" s="1"/>
  <c r="T32" i="1"/>
  <c r="AL16" i="1"/>
  <c r="L18" i="1"/>
  <c r="AX18" i="1"/>
  <c r="AE32" i="1"/>
  <c r="AX23" i="1"/>
  <c r="Y17" i="1"/>
  <c r="Y19" i="1"/>
  <c r="F36" i="1"/>
  <c r="AL18" i="1"/>
  <c r="E19" i="1"/>
  <c r="X23" i="1"/>
  <c r="W37" i="1"/>
  <c r="S10" i="1"/>
  <c r="Y16" i="1"/>
  <c r="L17" i="1"/>
  <c r="AX19" i="1"/>
  <c r="Y21" i="1"/>
  <c r="F41" i="1"/>
  <c r="AX17" i="1"/>
  <c r="AX20" i="1"/>
  <c r="AH23" i="1"/>
  <c r="AD31" i="1"/>
  <c r="V16" i="1"/>
  <c r="E17" i="1"/>
  <c r="AM17" i="1"/>
  <c r="M18" i="1"/>
  <c r="AM20" i="1"/>
  <c r="N21" i="1"/>
  <c r="E22" i="1"/>
  <c r="T22" i="1"/>
  <c r="Z23" i="1"/>
  <c r="AV31" i="1"/>
  <c r="Z35" i="1"/>
  <c r="W42" i="1"/>
  <c r="AY49" i="1"/>
  <c r="E21" i="1"/>
  <c r="V22" i="1"/>
  <c r="AQ23" i="1"/>
  <c r="AH44" i="1"/>
  <c r="AM16" i="1"/>
  <c r="V17" i="1"/>
  <c r="E18" i="1"/>
  <c r="AD20" i="1"/>
  <c r="AU21" i="1"/>
  <c r="Q23" i="1"/>
  <c r="AU28" i="1"/>
  <c r="AQ30" i="1"/>
  <c r="F33" i="1"/>
  <c r="AQ36" i="1"/>
  <c r="F40" i="1"/>
  <c r="F45" i="1"/>
  <c r="AY52" i="1"/>
  <c r="I24" i="2"/>
  <c r="I47" i="2" s="1"/>
  <c r="E16" i="1"/>
  <c r="AD18" i="1"/>
  <c r="AD19" i="1"/>
  <c r="E20" i="1"/>
  <c r="V21" i="1"/>
  <c r="AM22" i="1"/>
  <c r="T23" i="1"/>
  <c r="AY28" i="1"/>
  <c r="AV33" i="1"/>
  <c r="F37" i="1"/>
  <c r="AQ40" i="1"/>
  <c r="AE45" i="1"/>
  <c r="AA24" i="2"/>
  <c r="AA39" i="2" s="1"/>
  <c r="Z24" i="2"/>
  <c r="Z52" i="2" s="1"/>
  <c r="I34" i="1"/>
  <c r="Q47" i="1"/>
  <c r="AR24" i="2"/>
  <c r="AR41" i="2" s="1"/>
  <c r="Z39" i="1"/>
  <c r="AU19" i="1"/>
  <c r="V20" i="1"/>
  <c r="AM21" i="1"/>
  <c r="I23" i="1"/>
  <c r="AH29" i="1"/>
  <c r="AM31" i="1"/>
  <c r="W34" i="1"/>
  <c r="I38" i="1"/>
  <c r="W41" i="1"/>
  <c r="Q6" i="2"/>
  <c r="V19" i="1"/>
  <c r="M21" i="1"/>
  <c r="AD22" i="1"/>
  <c r="AM29" i="1"/>
  <c r="W38" i="1"/>
  <c r="I42" i="1"/>
  <c r="N48" i="1"/>
  <c r="AF53" i="1"/>
  <c r="I16" i="1"/>
  <c r="Z16" i="1"/>
  <c r="AH16" i="1"/>
  <c r="AQ16" i="1"/>
  <c r="AY16" i="1"/>
  <c r="I17" i="1"/>
  <c r="Q17" i="1"/>
  <c r="Z17" i="1"/>
  <c r="AH17" i="1"/>
  <c r="AQ17" i="1"/>
  <c r="AY17" i="1"/>
  <c r="I18" i="1"/>
  <c r="Q18" i="1"/>
  <c r="Z18" i="1"/>
  <c r="AH18" i="1"/>
  <c r="AQ18" i="1"/>
  <c r="AY18" i="1"/>
  <c r="I19" i="1"/>
  <c r="Q19" i="1"/>
  <c r="Z19" i="1"/>
  <c r="AH19" i="1"/>
  <c r="AQ19" i="1"/>
  <c r="AY19" i="1"/>
  <c r="I20" i="1"/>
  <c r="Q20" i="1"/>
  <c r="Z20" i="1"/>
  <c r="AH20" i="1"/>
  <c r="AQ20" i="1"/>
  <c r="AY20" i="1"/>
  <c r="I21" i="1"/>
  <c r="Q21" i="1"/>
  <c r="Z21" i="1"/>
  <c r="AH21" i="1"/>
  <c r="AQ21" i="1"/>
  <c r="AY21" i="1"/>
  <c r="I22" i="1"/>
  <c r="Q22" i="1"/>
  <c r="Z22" i="1"/>
  <c r="AH22" i="1"/>
  <c r="AQ22" i="1"/>
  <c r="AY22" i="1"/>
  <c r="J23" i="1"/>
  <c r="S23" i="1"/>
  <c r="AJ23" i="1"/>
  <c r="N29" i="1"/>
  <c r="L30" i="1"/>
  <c r="AY30" i="1"/>
  <c r="AW31" i="1"/>
  <c r="G33" i="1"/>
  <c r="AW34" i="1"/>
  <c r="I36" i="1"/>
  <c r="Z37" i="1"/>
  <c r="AQ38" i="1"/>
  <c r="I40" i="1"/>
  <c r="Z41" i="1"/>
  <c r="Q43" i="1"/>
  <c r="AY45" i="1"/>
  <c r="AH48" i="1"/>
  <c r="Q51" i="1"/>
  <c r="F54" i="1"/>
  <c r="X34" i="1"/>
  <c r="J16" i="1"/>
  <c r="S16" i="1"/>
  <c r="AJ16" i="1"/>
  <c r="B17" i="1"/>
  <c r="J17" i="1"/>
  <c r="S17" i="1"/>
  <c r="AJ17" i="1"/>
  <c r="J18" i="1"/>
  <c r="S18" i="1"/>
  <c r="AJ18" i="1"/>
  <c r="B19" i="1"/>
  <c r="J19" i="1"/>
  <c r="S19" i="1"/>
  <c r="AJ19" i="1"/>
  <c r="B20" i="1"/>
  <c r="J20" i="1"/>
  <c r="S20" i="1"/>
  <c r="AJ20" i="1"/>
  <c r="B21" i="1"/>
  <c r="J21" i="1"/>
  <c r="S21" i="1"/>
  <c r="AJ21" i="1"/>
  <c r="B22" i="1"/>
  <c r="J22" i="1"/>
  <c r="S22" i="1"/>
  <c r="AJ22" i="1"/>
  <c r="B23" i="1"/>
  <c r="AM28" i="1"/>
  <c r="M30" i="1"/>
  <c r="T31" i="1"/>
  <c r="I32" i="1"/>
  <c r="AF33" i="1"/>
  <c r="AY34" i="1"/>
  <c r="W36" i="1"/>
  <c r="F39" i="1"/>
  <c r="W40" i="1"/>
  <c r="W46" i="1"/>
  <c r="F49" i="1"/>
  <c r="AQ28" i="1"/>
  <c r="X29" i="1"/>
  <c r="V30" i="1"/>
  <c r="AH33" i="1"/>
  <c r="Z36" i="1"/>
  <c r="AQ37" i="1"/>
  <c r="I39" i="1"/>
  <c r="Z40" i="1"/>
  <c r="AQ41" i="1"/>
  <c r="AQ43" i="1"/>
  <c r="Z46" i="1"/>
  <c r="I49" i="1"/>
  <c r="Q52" i="1"/>
  <c r="E23" i="1"/>
  <c r="V23" i="1"/>
  <c r="Z29" i="1"/>
  <c r="W30" i="1"/>
  <c r="AS33" i="1"/>
  <c r="N35" i="1"/>
  <c r="F38" i="1"/>
  <c r="W39" i="1"/>
  <c r="F42" i="1"/>
  <c r="N44" i="1"/>
  <c r="AV46" i="1"/>
  <c r="AE49" i="1"/>
  <c r="W52" i="1"/>
  <c r="AQ24" i="2"/>
  <c r="AQ52" i="2" s="1"/>
  <c r="AW52" i="1"/>
  <c r="G23" i="1"/>
  <c r="AF30" i="1"/>
  <c r="AF32" i="1"/>
  <c r="G18" i="1"/>
  <c r="G19" i="1"/>
  <c r="X19" i="1"/>
  <c r="AF19" i="1"/>
  <c r="AO19" i="1"/>
  <c r="G20" i="1"/>
  <c r="X20" i="1"/>
  <c r="AF20" i="1"/>
  <c r="AO20" i="1"/>
  <c r="AW20" i="1"/>
  <c r="G21" i="1"/>
  <c r="X21" i="1"/>
  <c r="AF21" i="1"/>
  <c r="AO21" i="1"/>
  <c r="AW21" i="1"/>
  <c r="G22" i="1"/>
  <c r="X22" i="1"/>
  <c r="AF22" i="1"/>
  <c r="AO22" i="1"/>
  <c r="AW22" i="1"/>
  <c r="E29" i="1"/>
  <c r="AO30" i="1"/>
  <c r="AQ32" i="1"/>
  <c r="AQ35" i="1"/>
  <c r="I37" i="1"/>
  <c r="Z38" i="1"/>
  <c r="AQ39" i="1"/>
  <c r="I41" i="1"/>
  <c r="Z42" i="1"/>
  <c r="I45" i="1"/>
  <c r="AQ47" i="1"/>
  <c r="Z50" i="1"/>
  <c r="J27" i="1"/>
  <c r="J44" i="1"/>
  <c r="J48" i="1"/>
  <c r="B54" i="1"/>
  <c r="B52" i="1"/>
  <c r="B53" i="1"/>
  <c r="AJ52" i="1"/>
  <c r="AJ54" i="1"/>
  <c r="AJ53" i="1"/>
  <c r="J25" i="1"/>
  <c r="S26" i="1"/>
  <c r="B27" i="1"/>
  <c r="AJ27" i="1"/>
  <c r="B28" i="1"/>
  <c r="S28" i="1"/>
  <c r="J31" i="1"/>
  <c r="S33" i="1"/>
  <c r="K54" i="1"/>
  <c r="K51" i="1"/>
  <c r="K50" i="1"/>
  <c r="K49" i="1"/>
  <c r="K48" i="1"/>
  <c r="K47" i="1"/>
  <c r="K46" i="1"/>
  <c r="K45" i="1"/>
  <c r="K44" i="1"/>
  <c r="K43" i="1"/>
  <c r="AB54" i="1"/>
  <c r="AB51" i="1"/>
  <c r="AB50" i="1"/>
  <c r="AB49" i="1"/>
  <c r="AB48" i="1"/>
  <c r="AB47" i="1"/>
  <c r="AB46" i="1"/>
  <c r="AB45" i="1"/>
  <c r="AB44" i="1"/>
  <c r="AB43" i="1"/>
  <c r="AB42" i="1"/>
  <c r="K25" i="1"/>
  <c r="AS25" i="1"/>
  <c r="AB26" i="1"/>
  <c r="K27" i="1"/>
  <c r="AS27" i="1"/>
  <c r="T28" i="1"/>
  <c r="AJ29" i="1"/>
  <c r="B31" i="1"/>
  <c r="K31" i="1"/>
  <c r="J32" i="1"/>
  <c r="S43" i="1"/>
  <c r="AJ44" i="1"/>
  <c r="B46" i="1"/>
  <c r="S47" i="1"/>
  <c r="AJ48" i="1"/>
  <c r="B50" i="1"/>
  <c r="S53" i="1"/>
  <c r="S52" i="1"/>
  <c r="S27" i="1"/>
  <c r="AK52" i="1"/>
  <c r="AK54" i="1"/>
  <c r="AK53" i="1"/>
  <c r="AK51" i="1"/>
  <c r="AK50" i="1"/>
  <c r="AK49" i="1"/>
  <c r="AK48" i="1"/>
  <c r="AK47" i="1"/>
  <c r="AK46" i="1"/>
  <c r="AK45" i="1"/>
  <c r="AK44" i="1"/>
  <c r="AK43" i="1"/>
  <c r="AK42" i="1"/>
  <c r="AB25" i="1"/>
  <c r="T26" i="1"/>
  <c r="AS26" i="1"/>
  <c r="AB27" i="1"/>
  <c r="K28" i="1"/>
  <c r="AB28" i="1"/>
  <c r="AS29" i="1"/>
  <c r="J34" i="1"/>
  <c r="AI56" i="1"/>
  <c r="R56" i="1"/>
  <c r="A56" i="1"/>
  <c r="A14" i="2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53" i="1"/>
  <c r="AL54" i="1"/>
  <c r="AL53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L25" i="1"/>
  <c r="AL25" i="1"/>
  <c r="L26" i="1"/>
  <c r="AL26" i="1"/>
  <c r="L27" i="1"/>
  <c r="AL27" i="1"/>
  <c r="L28" i="1"/>
  <c r="AV28" i="1"/>
  <c r="G29" i="1"/>
  <c r="Q29" i="1"/>
  <c r="AK29" i="1"/>
  <c r="N30" i="1"/>
  <c r="X30" i="1"/>
  <c r="AH30" i="1"/>
  <c r="L31" i="1"/>
  <c r="AE31" i="1"/>
  <c r="AO31" i="1"/>
  <c r="AY31" i="1"/>
  <c r="K32" i="1"/>
  <c r="W32" i="1"/>
  <c r="AH32" i="1"/>
  <c r="AS32" i="1"/>
  <c r="I33" i="1"/>
  <c r="W33" i="1"/>
  <c r="AJ33" i="1"/>
  <c r="AW33" i="1"/>
  <c r="K34" i="1"/>
  <c r="Z34" i="1"/>
  <c r="B35" i="1"/>
  <c r="AB35" i="1"/>
  <c r="J36" i="1"/>
  <c r="J37" i="1"/>
  <c r="J38" i="1"/>
  <c r="J39" i="1"/>
  <c r="J40" i="1"/>
  <c r="J41" i="1"/>
  <c r="J42" i="1"/>
  <c r="AY42" i="1"/>
  <c r="W43" i="1"/>
  <c r="Q44" i="1"/>
  <c r="J45" i="1"/>
  <c r="AH45" i="1"/>
  <c r="F46" i="1"/>
  <c r="AY46" i="1"/>
  <c r="W47" i="1"/>
  <c r="Q48" i="1"/>
  <c r="AH49" i="1"/>
  <c r="F50" i="1"/>
  <c r="AY50" i="1"/>
  <c r="W51" i="1"/>
  <c r="F53" i="1"/>
  <c r="AH53" i="1"/>
  <c r="S54" i="1"/>
  <c r="J24" i="2"/>
  <c r="J52" i="1"/>
  <c r="J54" i="1"/>
  <c r="S25" i="1"/>
  <c r="AJ26" i="1"/>
  <c r="AS50" i="1"/>
  <c r="AS49" i="1"/>
  <c r="AS48" i="1"/>
  <c r="AS47" i="1"/>
  <c r="AS46" i="1"/>
  <c r="AS45" i="1"/>
  <c r="AS44" i="1"/>
  <c r="AS43" i="1"/>
  <c r="AS42" i="1"/>
  <c r="T25" i="1"/>
  <c r="AK25" i="1"/>
  <c r="K26" i="1"/>
  <c r="AK26" i="1"/>
  <c r="T27" i="1"/>
  <c r="T33" i="1"/>
  <c r="AJ10" i="1"/>
  <c r="R14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E25" i="1"/>
  <c r="M25" i="1"/>
  <c r="V25" i="1"/>
  <c r="AD25" i="1"/>
  <c r="AM25" i="1"/>
  <c r="AU25" i="1"/>
  <c r="E26" i="1"/>
  <c r="M26" i="1"/>
  <c r="V26" i="1"/>
  <c r="AD26" i="1"/>
  <c r="AM26" i="1"/>
  <c r="AU26" i="1"/>
  <c r="E27" i="1"/>
  <c r="M27" i="1"/>
  <c r="V27" i="1"/>
  <c r="AD27" i="1"/>
  <c r="AM27" i="1"/>
  <c r="AU27" i="1"/>
  <c r="E28" i="1"/>
  <c r="M28" i="1"/>
  <c r="V28" i="1"/>
  <c r="AD28" i="1"/>
  <c r="AW28" i="1"/>
  <c r="I29" i="1"/>
  <c r="S29" i="1"/>
  <c r="AB29" i="1"/>
  <c r="AL29" i="1"/>
  <c r="AU29" i="1"/>
  <c r="F30" i="1"/>
  <c r="Z30" i="1"/>
  <c r="AJ30" i="1"/>
  <c r="AS30" i="1"/>
  <c r="M31" i="1"/>
  <c r="W31" i="1"/>
  <c r="AF31" i="1"/>
  <c r="AQ31" i="1"/>
  <c r="B32" i="1"/>
  <c r="L32" i="1"/>
  <c r="X32" i="1"/>
  <c r="AJ32" i="1"/>
  <c r="AV32" i="1"/>
  <c r="J33" i="1"/>
  <c r="X33" i="1"/>
  <c r="AK33" i="1"/>
  <c r="AY33" i="1"/>
  <c r="N34" i="1"/>
  <c r="AO34" i="1"/>
  <c r="Q35" i="1"/>
  <c r="AE35" i="1"/>
  <c r="AS35" i="1"/>
  <c r="K36" i="1"/>
  <c r="AB36" i="1"/>
  <c r="AS36" i="1"/>
  <c r="K37" i="1"/>
  <c r="AB37" i="1"/>
  <c r="AS37" i="1"/>
  <c r="K38" i="1"/>
  <c r="AB38" i="1"/>
  <c r="AS38" i="1"/>
  <c r="K39" i="1"/>
  <c r="AB39" i="1"/>
  <c r="AS39" i="1"/>
  <c r="K40" i="1"/>
  <c r="AB40" i="1"/>
  <c r="AS40" i="1"/>
  <c r="K41" i="1"/>
  <c r="AB41" i="1"/>
  <c r="AS41" i="1"/>
  <c r="K42" i="1"/>
  <c r="AE42" i="1"/>
  <c r="B43" i="1"/>
  <c r="Z43" i="1"/>
  <c r="AV43" i="1"/>
  <c r="S44" i="1"/>
  <c r="AQ44" i="1"/>
  <c r="N45" i="1"/>
  <c r="AJ45" i="1"/>
  <c r="I46" i="1"/>
  <c r="AE46" i="1"/>
  <c r="B47" i="1"/>
  <c r="Z47" i="1"/>
  <c r="S48" i="1"/>
  <c r="AQ48" i="1"/>
  <c r="AJ49" i="1"/>
  <c r="I50" i="1"/>
  <c r="B51" i="1"/>
  <c r="Z51" i="1"/>
  <c r="AY51" i="1"/>
  <c r="AB52" i="1"/>
  <c r="J53" i="1"/>
  <c r="T54" i="1"/>
  <c r="AI11" i="2"/>
  <c r="R11" i="2"/>
  <c r="N52" i="1"/>
  <c r="N54" i="1"/>
  <c r="N53" i="1"/>
  <c r="AE53" i="1"/>
  <c r="AE52" i="1"/>
  <c r="AV52" i="1"/>
  <c r="AV53" i="1"/>
  <c r="AV51" i="1"/>
  <c r="AV54" i="1"/>
  <c r="F25" i="1"/>
  <c r="N25" i="1"/>
  <c r="W25" i="1"/>
  <c r="AE25" i="1"/>
  <c r="AV25" i="1"/>
  <c r="F26" i="1"/>
  <c r="N26" i="1"/>
  <c r="W26" i="1"/>
  <c r="AE26" i="1"/>
  <c r="AV26" i="1"/>
  <c r="F27" i="1"/>
  <c r="N27" i="1"/>
  <c r="W27" i="1"/>
  <c r="AE27" i="1"/>
  <c r="AV27" i="1"/>
  <c r="F28" i="1"/>
  <c r="N28" i="1"/>
  <c r="W28" i="1"/>
  <c r="AE28" i="1"/>
  <c r="J29" i="1"/>
  <c r="AV29" i="1"/>
  <c r="Q30" i="1"/>
  <c r="AK30" i="1"/>
  <c r="E31" i="1"/>
  <c r="N31" i="1"/>
  <c r="AH31" i="1"/>
  <c r="N32" i="1"/>
  <c r="Z32" i="1"/>
  <c r="AK32" i="1"/>
  <c r="K33" i="1"/>
  <c r="Z33" i="1"/>
  <c r="B34" i="1"/>
  <c r="AB34" i="1"/>
  <c r="AQ34" i="1"/>
  <c r="F35" i="1"/>
  <c r="S35" i="1"/>
  <c r="AV35" i="1"/>
  <c r="N36" i="1"/>
  <c r="AE36" i="1"/>
  <c r="AV36" i="1"/>
  <c r="N37" i="1"/>
  <c r="AE37" i="1"/>
  <c r="AV37" i="1"/>
  <c r="N38" i="1"/>
  <c r="AE38" i="1"/>
  <c r="AV38" i="1"/>
  <c r="N39" i="1"/>
  <c r="AE39" i="1"/>
  <c r="AV39" i="1"/>
  <c r="N40" i="1"/>
  <c r="AE40" i="1"/>
  <c r="AV40" i="1"/>
  <c r="N41" i="1"/>
  <c r="AE41" i="1"/>
  <c r="AV41" i="1"/>
  <c r="N42" i="1"/>
  <c r="AH42" i="1"/>
  <c r="F43" i="1"/>
  <c r="AY43" i="1"/>
  <c r="W44" i="1"/>
  <c r="Q45" i="1"/>
  <c r="J46" i="1"/>
  <c r="AH46" i="1"/>
  <c r="F47" i="1"/>
  <c r="AY47" i="1"/>
  <c r="W48" i="1"/>
  <c r="Q49" i="1"/>
  <c r="J50" i="1"/>
  <c r="AH50" i="1"/>
  <c r="F51" i="1"/>
  <c r="AH52" i="1"/>
  <c r="K53" i="1"/>
  <c r="B25" i="1"/>
  <c r="AJ25" i="1"/>
  <c r="J26" i="1"/>
  <c r="J28" i="1"/>
  <c r="T53" i="1"/>
  <c r="T52" i="1"/>
  <c r="T51" i="1"/>
  <c r="T50" i="1"/>
  <c r="T49" i="1"/>
  <c r="T48" i="1"/>
  <c r="T47" i="1"/>
  <c r="T46" i="1"/>
  <c r="T45" i="1"/>
  <c r="T44" i="1"/>
  <c r="T43" i="1"/>
  <c r="AK27" i="1"/>
  <c r="R11" i="1"/>
  <c r="A15" i="2"/>
  <c r="AI55" i="1"/>
  <c r="A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52" i="1"/>
  <c r="X54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53" i="1"/>
  <c r="AF54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52" i="1"/>
  <c r="AO54" i="1"/>
  <c r="AO53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52" i="1"/>
  <c r="AW54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53" i="1"/>
  <c r="AW51" i="1"/>
  <c r="G25" i="1"/>
  <c r="X25" i="1"/>
  <c r="AF25" i="1"/>
  <c r="AO25" i="1"/>
  <c r="AW25" i="1"/>
  <c r="G26" i="1"/>
  <c r="X26" i="1"/>
  <c r="AF26" i="1"/>
  <c r="AO26" i="1"/>
  <c r="AW26" i="1"/>
  <c r="G27" i="1"/>
  <c r="X27" i="1"/>
  <c r="AF27" i="1"/>
  <c r="AO27" i="1"/>
  <c r="AW27" i="1"/>
  <c r="G28" i="1"/>
  <c r="X28" i="1"/>
  <c r="AF28" i="1"/>
  <c r="B29" i="1"/>
  <c r="K29" i="1"/>
  <c r="AD29" i="1"/>
  <c r="AW29" i="1"/>
  <c r="I30" i="1"/>
  <c r="S30" i="1"/>
  <c r="AB30" i="1"/>
  <c r="AL30" i="1"/>
  <c r="AU30" i="1"/>
  <c r="F31" i="1"/>
  <c r="Z31" i="1"/>
  <c r="AJ31" i="1"/>
  <c r="AS31" i="1"/>
  <c r="AL32" i="1"/>
  <c r="AY32" i="1"/>
  <c r="N33" i="1"/>
  <c r="AO33" i="1"/>
  <c r="Q34" i="1"/>
  <c r="AE34" i="1"/>
  <c r="G35" i="1"/>
  <c r="T35" i="1"/>
  <c r="AH35" i="1"/>
  <c r="AY35" i="1"/>
  <c r="Q36" i="1"/>
  <c r="AH36" i="1"/>
  <c r="AY36" i="1"/>
  <c r="Q37" i="1"/>
  <c r="AH37" i="1"/>
  <c r="AY37" i="1"/>
  <c r="Q38" i="1"/>
  <c r="AH38" i="1"/>
  <c r="AY38" i="1"/>
  <c r="Q39" i="1"/>
  <c r="AH39" i="1"/>
  <c r="AY39" i="1"/>
  <c r="Q40" i="1"/>
  <c r="AH40" i="1"/>
  <c r="AY40" i="1"/>
  <c r="Q41" i="1"/>
  <c r="AH41" i="1"/>
  <c r="AY41" i="1"/>
  <c r="Q42" i="1"/>
  <c r="AJ42" i="1"/>
  <c r="I43" i="1"/>
  <c r="AE43" i="1"/>
  <c r="B44" i="1"/>
  <c r="Z44" i="1"/>
  <c r="AV44" i="1"/>
  <c r="S45" i="1"/>
  <c r="AQ45" i="1"/>
  <c r="N46" i="1"/>
  <c r="AJ46" i="1"/>
  <c r="I47" i="1"/>
  <c r="AE47" i="1"/>
  <c r="B48" i="1"/>
  <c r="AV48" i="1"/>
  <c r="S49" i="1"/>
  <c r="AQ49" i="1"/>
  <c r="N50" i="1"/>
  <c r="AJ50" i="1"/>
  <c r="I51" i="1"/>
  <c r="AE51" i="1"/>
  <c r="F52" i="1"/>
  <c r="AL52" i="1"/>
  <c r="Q53" i="1"/>
  <c r="AS53" i="1"/>
  <c r="AE54" i="1"/>
  <c r="H2" i="2"/>
  <c r="A10" i="2"/>
  <c r="AI11" i="1"/>
  <c r="R1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H25" i="1"/>
  <c r="Y25" i="1"/>
  <c r="AG25" i="1"/>
  <c r="AX25" i="1"/>
  <c r="H26" i="1"/>
  <c r="Y26" i="1"/>
  <c r="AG26" i="1"/>
  <c r="AX26" i="1"/>
  <c r="H27" i="1"/>
  <c r="Y27" i="1"/>
  <c r="AG27" i="1"/>
  <c r="AX27" i="1"/>
  <c r="H28" i="1"/>
  <c r="Y28" i="1"/>
  <c r="AH28" i="1"/>
  <c r="L29" i="1"/>
  <c r="V29" i="1"/>
  <c r="AE29" i="1"/>
  <c r="AO29" i="1"/>
  <c r="AY29" i="1"/>
  <c r="J30" i="1"/>
  <c r="T30" i="1"/>
  <c r="AM30" i="1"/>
  <c r="AV30" i="1"/>
  <c r="G31" i="1"/>
  <c r="Q31" i="1"/>
  <c r="AK31" i="1"/>
  <c r="F32" i="1"/>
  <c r="Q32" i="1"/>
  <c r="AB32" i="1"/>
  <c r="B33" i="1"/>
  <c r="AB33" i="1"/>
  <c r="F34" i="1"/>
  <c r="S34" i="1"/>
  <c r="AF34" i="1"/>
  <c r="AS34" i="1"/>
  <c r="W35" i="1"/>
  <c r="AJ35" i="1"/>
  <c r="B36" i="1"/>
  <c r="S36" i="1"/>
  <c r="AJ36" i="1"/>
  <c r="B37" i="1"/>
  <c r="S37" i="1"/>
  <c r="AJ37" i="1"/>
  <c r="B38" i="1"/>
  <c r="S38" i="1"/>
  <c r="AJ38" i="1"/>
  <c r="B39" i="1"/>
  <c r="S39" i="1"/>
  <c r="AJ39" i="1"/>
  <c r="B40" i="1"/>
  <c r="S40" i="1"/>
  <c r="AJ40" i="1"/>
  <c r="B41" i="1"/>
  <c r="S41" i="1"/>
  <c r="AJ41" i="1"/>
  <c r="B42" i="1"/>
  <c r="S42" i="1"/>
  <c r="J43" i="1"/>
  <c r="AH43" i="1"/>
  <c r="F44" i="1"/>
  <c r="AY44" i="1"/>
  <c r="W45" i="1"/>
  <c r="Q46" i="1"/>
  <c r="J47" i="1"/>
  <c r="AH47" i="1"/>
  <c r="AY48" i="1"/>
  <c r="W49" i="1"/>
  <c r="Q50" i="1"/>
  <c r="J51" i="1"/>
  <c r="AH51" i="1"/>
  <c r="K52" i="1"/>
  <c r="AY53" i="1"/>
  <c r="AH54" i="1"/>
  <c r="AJ10" i="2"/>
  <c r="S10" i="2"/>
  <c r="A57" i="1"/>
  <c r="AI57" i="1"/>
  <c r="A13" i="2"/>
  <c r="AI15" i="1"/>
  <c r="I53" i="1"/>
  <c r="I52" i="1"/>
  <c r="I54" i="1"/>
  <c r="Z52" i="1"/>
  <c r="Z54" i="1"/>
  <c r="Z53" i="1"/>
  <c r="AQ53" i="1"/>
  <c r="AQ51" i="1"/>
  <c r="AQ54" i="1"/>
  <c r="AQ52" i="1"/>
  <c r="I25" i="1"/>
  <c r="Q25" i="1"/>
  <c r="Z25" i="1"/>
  <c r="AH25" i="1"/>
  <c r="AQ25" i="1"/>
  <c r="AY25" i="1"/>
  <c r="I26" i="1"/>
  <c r="Q26" i="1"/>
  <c r="Z26" i="1"/>
  <c r="AH26" i="1"/>
  <c r="AQ26" i="1"/>
  <c r="AY26" i="1"/>
  <c r="I27" i="1"/>
  <c r="Q27" i="1"/>
  <c r="Z27" i="1"/>
  <c r="AH27" i="1"/>
  <c r="AQ27" i="1"/>
  <c r="AY27" i="1"/>
  <c r="I28" i="1"/>
  <c r="Q28" i="1"/>
  <c r="Z28" i="1"/>
  <c r="AJ28" i="1"/>
  <c r="AS28" i="1"/>
  <c r="M29" i="1"/>
  <c r="W29" i="1"/>
  <c r="AF29" i="1"/>
  <c r="AQ29" i="1"/>
  <c r="B30" i="1"/>
  <c r="K30" i="1"/>
  <c r="AD30" i="1"/>
  <c r="AW30" i="1"/>
  <c r="I31" i="1"/>
  <c r="S31" i="1"/>
  <c r="AB31" i="1"/>
  <c r="AL31" i="1"/>
  <c r="AU31" i="1"/>
  <c r="G32" i="1"/>
  <c r="S32" i="1"/>
  <c r="AO32" i="1"/>
  <c r="Q33" i="1"/>
  <c r="AE33" i="1"/>
  <c r="G34" i="1"/>
  <c r="T34" i="1"/>
  <c r="AV34" i="1"/>
  <c r="J35" i="1"/>
  <c r="X35" i="1"/>
  <c r="AK35" i="1"/>
  <c r="T36" i="1"/>
  <c r="AK36" i="1"/>
  <c r="T37" i="1"/>
  <c r="AK37" i="1"/>
  <c r="T38" i="1"/>
  <c r="AK38" i="1"/>
  <c r="T39" i="1"/>
  <c r="AK39" i="1"/>
  <c r="T40" i="1"/>
  <c r="AK40" i="1"/>
  <c r="T41" i="1"/>
  <c r="AK41" i="1"/>
  <c r="T42" i="1"/>
  <c r="AQ42" i="1"/>
  <c r="N43" i="1"/>
  <c r="AJ43" i="1"/>
  <c r="I44" i="1"/>
  <c r="AE44" i="1"/>
  <c r="B45" i="1"/>
  <c r="Z45" i="1"/>
  <c r="AV45" i="1"/>
  <c r="S46" i="1"/>
  <c r="AQ46" i="1"/>
  <c r="N47" i="1"/>
  <c r="AJ47" i="1"/>
  <c r="I48" i="1"/>
  <c r="AE48" i="1"/>
  <c r="B49" i="1"/>
  <c r="Z49" i="1"/>
  <c r="AV49" i="1"/>
  <c r="S50" i="1"/>
  <c r="AQ50" i="1"/>
  <c r="N51" i="1"/>
  <c r="AJ51" i="1"/>
  <c r="AS52" i="1"/>
  <c r="W53" i="1"/>
  <c r="K24" i="2"/>
  <c r="AB24" i="2"/>
  <c r="AX24" i="2"/>
  <c r="AP24" i="2"/>
  <c r="AG24" i="2"/>
  <c r="Y24" i="2"/>
  <c r="P24" i="2"/>
  <c r="H24" i="2"/>
  <c r="AW24" i="2"/>
  <c r="AO24" i="2"/>
  <c r="AF24" i="2"/>
  <c r="X24" i="2"/>
  <c r="O24" i="2"/>
  <c r="G24" i="2"/>
  <c r="AV24" i="2"/>
  <c r="AN24" i="2"/>
  <c r="AE24" i="2"/>
  <c r="W24" i="2"/>
  <c r="N24" i="2"/>
  <c r="F24" i="2"/>
  <c r="AU24" i="2"/>
  <c r="AM24" i="2"/>
  <c r="AD24" i="2"/>
  <c r="V24" i="2"/>
  <c r="M24" i="2"/>
  <c r="E24" i="2"/>
  <c r="L24" i="2"/>
  <c r="AC24" i="2"/>
  <c r="AT24" i="2"/>
  <c r="Q24" i="2"/>
  <c r="AH24" i="2"/>
  <c r="AY24" i="2"/>
  <c r="B24" i="2"/>
  <c r="S24" i="2"/>
  <c r="AJ24" i="2"/>
  <c r="C24" i="2"/>
  <c r="T24" i="2"/>
  <c r="AK24" i="2"/>
  <c r="D24" i="2"/>
  <c r="U24" i="2"/>
  <c r="AL24" i="2"/>
  <c r="P50" i="1" l="1"/>
  <c r="P22" i="1"/>
  <c r="D25" i="1"/>
  <c r="D29" i="1"/>
  <c r="AP48" i="1"/>
  <c r="D54" i="1"/>
  <c r="AP39" i="1"/>
  <c r="AP25" i="1"/>
  <c r="AP51" i="1"/>
  <c r="D35" i="1"/>
  <c r="AP36" i="1"/>
  <c r="AP49" i="1"/>
  <c r="AR43" i="2"/>
  <c r="AP28" i="1"/>
  <c r="AP30" i="1"/>
  <c r="AP32" i="1"/>
  <c r="AP37" i="1"/>
  <c r="AR23" i="2"/>
  <c r="AR45" i="2"/>
  <c r="AQ39" i="2"/>
  <c r="AP31" i="1"/>
  <c r="AP54" i="1"/>
  <c r="AR48" i="1"/>
  <c r="AP40" i="1"/>
  <c r="AR26" i="1"/>
  <c r="AP27" i="1"/>
  <c r="AP43" i="1"/>
  <c r="AP44" i="1"/>
  <c r="AP45" i="1"/>
  <c r="AR27" i="1"/>
  <c r="AR45" i="1"/>
  <c r="AR34" i="1"/>
  <c r="AR23" i="1"/>
  <c r="AR33" i="1"/>
  <c r="AR28" i="1"/>
  <c r="AR53" i="1"/>
  <c r="AR31" i="1"/>
  <c r="AR44" i="1"/>
  <c r="AR42" i="1"/>
  <c r="AR49" i="1"/>
  <c r="AT50" i="1"/>
  <c r="O39" i="1"/>
  <c r="O26" i="1"/>
  <c r="O42" i="1"/>
  <c r="O28" i="1"/>
  <c r="O47" i="1"/>
  <c r="AR20" i="2"/>
  <c r="AN42" i="1"/>
  <c r="AR42" i="2"/>
  <c r="AR43" i="1"/>
  <c r="C21" i="1"/>
  <c r="AN32" i="1"/>
  <c r="Z53" i="2"/>
  <c r="AT45" i="1"/>
  <c r="AN50" i="1"/>
  <c r="AN29" i="1"/>
  <c r="AT53" i="1"/>
  <c r="AT32" i="1"/>
  <c r="Z37" i="2"/>
  <c r="AT33" i="1"/>
  <c r="AA31" i="2"/>
  <c r="AQ35" i="2"/>
  <c r="D27" i="1"/>
  <c r="P52" i="1"/>
  <c r="D37" i="1"/>
  <c r="D49" i="1"/>
  <c r="AQ26" i="2"/>
  <c r="C38" i="1"/>
  <c r="Z23" i="2"/>
  <c r="AP42" i="1"/>
  <c r="C34" i="1"/>
  <c r="AN49" i="1"/>
  <c r="Z36" i="2"/>
  <c r="AT29" i="1"/>
  <c r="C37" i="1"/>
  <c r="C41" i="1"/>
  <c r="C40" i="1"/>
  <c r="C36" i="1"/>
  <c r="C29" i="1"/>
  <c r="C44" i="1"/>
  <c r="AT38" i="1"/>
  <c r="C50" i="1"/>
  <c r="AN34" i="1"/>
  <c r="AT41" i="1"/>
  <c r="AN41" i="1"/>
  <c r="C33" i="1"/>
  <c r="AP33" i="1"/>
  <c r="AP52" i="1"/>
  <c r="AT43" i="1"/>
  <c r="C39" i="1"/>
  <c r="AN45" i="1"/>
  <c r="AT44" i="1"/>
  <c r="AC35" i="1"/>
  <c r="AN36" i="1"/>
  <c r="C23" i="1"/>
  <c r="C42" i="1"/>
  <c r="C25" i="1"/>
  <c r="AA44" i="1"/>
  <c r="AS21" i="2"/>
  <c r="AA54" i="1"/>
  <c r="C35" i="1"/>
  <c r="C45" i="1"/>
  <c r="C48" i="1"/>
  <c r="C53" i="1"/>
  <c r="AA51" i="2"/>
  <c r="AA33" i="2"/>
  <c r="AC37" i="1"/>
  <c r="AA54" i="2"/>
  <c r="AC38" i="1"/>
  <c r="AA41" i="2"/>
  <c r="AC25" i="1"/>
  <c r="AC40" i="1"/>
  <c r="AC42" i="1"/>
  <c r="AS17" i="2"/>
  <c r="AC47" i="1"/>
  <c r="AC28" i="1"/>
  <c r="AC49" i="1"/>
  <c r="AA23" i="2"/>
  <c r="AS54" i="2"/>
  <c r="AC50" i="1"/>
  <c r="I21" i="2"/>
  <c r="AS41" i="2"/>
  <c r="AC53" i="1"/>
  <c r="AC27" i="1"/>
  <c r="AA17" i="2"/>
  <c r="AS19" i="2"/>
  <c r="AA33" i="1"/>
  <c r="O45" i="1"/>
  <c r="AS23" i="2"/>
  <c r="AC29" i="1"/>
  <c r="AA35" i="2"/>
  <c r="AA50" i="1"/>
  <c r="AC39" i="1"/>
  <c r="AC51" i="1"/>
  <c r="D33" i="1"/>
  <c r="AA31" i="1"/>
  <c r="O51" i="1"/>
  <c r="AS29" i="2"/>
  <c r="AA51" i="1"/>
  <c r="AA38" i="2"/>
  <c r="AC41" i="1"/>
  <c r="AC54" i="1"/>
  <c r="D36" i="1"/>
  <c r="O52" i="1"/>
  <c r="AA48" i="1"/>
  <c r="AA32" i="1"/>
  <c r="AS31" i="2"/>
  <c r="AA19" i="2"/>
  <c r="AA43" i="2"/>
  <c r="AC43" i="1"/>
  <c r="D42" i="1"/>
  <c r="AA17" i="1"/>
  <c r="D32" i="1"/>
  <c r="AS33" i="2"/>
  <c r="AA21" i="2"/>
  <c r="AA45" i="2"/>
  <c r="AC26" i="1"/>
  <c r="AC52" i="1"/>
  <c r="AC44" i="1"/>
  <c r="D45" i="1"/>
  <c r="AS36" i="2"/>
  <c r="AA25" i="2"/>
  <c r="AA46" i="1"/>
  <c r="AC33" i="1"/>
  <c r="AC45" i="1"/>
  <c r="D47" i="1"/>
  <c r="O33" i="1"/>
  <c r="AC30" i="1"/>
  <c r="AS53" i="2"/>
  <c r="AA43" i="1"/>
  <c r="AA29" i="2"/>
  <c r="AC34" i="1"/>
  <c r="AC46" i="1"/>
  <c r="D48" i="1"/>
  <c r="AC32" i="1"/>
  <c r="O31" i="1"/>
  <c r="O53" i="1"/>
  <c r="AS48" i="2"/>
  <c r="AA30" i="1"/>
  <c r="AA28" i="2"/>
  <c r="AC36" i="1"/>
  <c r="O38" i="1"/>
  <c r="O50" i="1"/>
  <c r="AS26" i="2"/>
  <c r="AS51" i="2"/>
  <c r="I18" i="2"/>
  <c r="O32" i="1"/>
  <c r="O40" i="1"/>
  <c r="O54" i="1"/>
  <c r="AS16" i="2"/>
  <c r="AS28" i="2"/>
  <c r="AS37" i="2"/>
  <c r="I35" i="2"/>
  <c r="O27" i="1"/>
  <c r="O25" i="1"/>
  <c r="O41" i="1"/>
  <c r="AS22" i="2"/>
  <c r="AS32" i="2"/>
  <c r="AS38" i="2"/>
  <c r="I27" i="2"/>
  <c r="O18" i="1"/>
  <c r="AA22" i="1"/>
  <c r="I37" i="2"/>
  <c r="AA23" i="1"/>
  <c r="AQ41" i="2"/>
  <c r="O43" i="1"/>
  <c r="AS27" i="2"/>
  <c r="AS52" i="2"/>
  <c r="AS43" i="2"/>
  <c r="AA40" i="1"/>
  <c r="I32" i="2"/>
  <c r="AA45" i="1"/>
  <c r="AQ53" i="2"/>
  <c r="O44" i="1"/>
  <c r="AA27" i="1"/>
  <c r="AS20" i="2"/>
  <c r="AS35" i="2"/>
  <c r="AS45" i="2"/>
  <c r="I41" i="2"/>
  <c r="AA35" i="1"/>
  <c r="AA16" i="1"/>
  <c r="I39" i="2"/>
  <c r="P40" i="1"/>
  <c r="O46" i="1"/>
  <c r="AA26" i="1"/>
  <c r="AS25" i="2"/>
  <c r="AS34" i="2"/>
  <c r="AS50" i="2"/>
  <c r="I48" i="2"/>
  <c r="AA18" i="1"/>
  <c r="I50" i="2"/>
  <c r="I19" i="2"/>
  <c r="O36" i="1"/>
  <c r="O48" i="1"/>
  <c r="AS30" i="2"/>
  <c r="AS47" i="2"/>
  <c r="AA47" i="1"/>
  <c r="I42" i="2"/>
  <c r="I51" i="2"/>
  <c r="O37" i="1"/>
  <c r="O49" i="1"/>
  <c r="AS18" i="2"/>
  <c r="AS49" i="2"/>
  <c r="O30" i="1"/>
  <c r="I17" i="2"/>
  <c r="I52" i="2"/>
  <c r="P39" i="1"/>
  <c r="P51" i="1"/>
  <c r="AS40" i="2"/>
  <c r="C47" i="1"/>
  <c r="Z19" i="2"/>
  <c r="AA53" i="2"/>
  <c r="AA30" i="2"/>
  <c r="AA40" i="2"/>
  <c r="AA52" i="1"/>
  <c r="AA39" i="1"/>
  <c r="U43" i="1"/>
  <c r="AA19" i="1"/>
  <c r="U46" i="1"/>
  <c r="P29" i="1"/>
  <c r="P41" i="1"/>
  <c r="P53" i="1"/>
  <c r="AS42" i="2"/>
  <c r="C49" i="1"/>
  <c r="Z26" i="2"/>
  <c r="AA22" i="2"/>
  <c r="AA32" i="2"/>
  <c r="AA42" i="2"/>
  <c r="AA38" i="1"/>
  <c r="U47" i="1"/>
  <c r="AA21" i="1"/>
  <c r="U30" i="1"/>
  <c r="P30" i="1"/>
  <c r="P54" i="1"/>
  <c r="U49" i="1"/>
  <c r="U31" i="1"/>
  <c r="P42" i="1"/>
  <c r="P26" i="1"/>
  <c r="P31" i="1"/>
  <c r="P43" i="1"/>
  <c r="AS44" i="2"/>
  <c r="C32" i="1"/>
  <c r="C28" i="1"/>
  <c r="C51" i="1"/>
  <c r="Z43" i="2"/>
  <c r="AA27" i="2"/>
  <c r="AA34" i="2"/>
  <c r="AA44" i="2"/>
  <c r="AA37" i="1"/>
  <c r="U50" i="1"/>
  <c r="AA25" i="1"/>
  <c r="U53" i="1"/>
  <c r="P28" i="1"/>
  <c r="P44" i="1"/>
  <c r="U34" i="1"/>
  <c r="U52" i="1"/>
  <c r="P33" i="1"/>
  <c r="P45" i="1"/>
  <c r="AS46" i="2"/>
  <c r="C27" i="1"/>
  <c r="C52" i="1"/>
  <c r="Z54" i="2"/>
  <c r="AA37" i="2"/>
  <c r="AA47" i="2"/>
  <c r="AA46" i="2"/>
  <c r="AN48" i="1"/>
  <c r="AA42" i="1"/>
  <c r="AA36" i="1"/>
  <c r="AA29" i="1"/>
  <c r="U35" i="1"/>
  <c r="P34" i="1"/>
  <c r="P46" i="1"/>
  <c r="AA34" i="1"/>
  <c r="C54" i="1"/>
  <c r="AA16" i="2"/>
  <c r="AA26" i="2"/>
  <c r="AA36" i="2"/>
  <c r="AA49" i="2"/>
  <c r="U26" i="1"/>
  <c r="U37" i="1"/>
  <c r="AA49" i="1"/>
  <c r="AA20" i="1"/>
  <c r="AN47" i="1"/>
  <c r="P32" i="1"/>
  <c r="P35" i="1"/>
  <c r="P47" i="1"/>
  <c r="C43" i="1"/>
  <c r="AA18" i="2"/>
  <c r="AA48" i="2"/>
  <c r="AA52" i="2"/>
  <c r="AA41" i="1"/>
  <c r="U38" i="1"/>
  <c r="AN43" i="1"/>
  <c r="P36" i="1"/>
  <c r="P48" i="1"/>
  <c r="U40" i="1"/>
  <c r="P25" i="1"/>
  <c r="P49" i="1"/>
  <c r="U41" i="1"/>
  <c r="C30" i="1"/>
  <c r="P37" i="1"/>
  <c r="P27" i="1"/>
  <c r="P38" i="1"/>
  <c r="U29" i="1"/>
  <c r="C46" i="1"/>
  <c r="AA20" i="2"/>
  <c r="AA50" i="2"/>
  <c r="U28" i="1"/>
  <c r="U42" i="1"/>
  <c r="AA28" i="1"/>
  <c r="AP29" i="1"/>
  <c r="AP41" i="1"/>
  <c r="AP53" i="1"/>
  <c r="AT26" i="1"/>
  <c r="AT51" i="1"/>
  <c r="AT42" i="1"/>
  <c r="U39" i="1"/>
  <c r="U51" i="1"/>
  <c r="D34" i="1"/>
  <c r="D46" i="1"/>
  <c r="AR53" i="2"/>
  <c r="I16" i="2"/>
  <c r="I29" i="2"/>
  <c r="I49" i="2"/>
  <c r="AT30" i="1"/>
  <c r="AN27" i="1"/>
  <c r="AN25" i="1"/>
  <c r="AN44" i="1"/>
  <c r="AT34" i="1"/>
  <c r="AT46" i="1"/>
  <c r="D38" i="1"/>
  <c r="D50" i="1"/>
  <c r="AR21" i="2"/>
  <c r="I25" i="2"/>
  <c r="I28" i="2"/>
  <c r="I40" i="2"/>
  <c r="I53" i="2"/>
  <c r="AN38" i="1"/>
  <c r="AT31" i="1"/>
  <c r="AP34" i="1"/>
  <c r="AP46" i="1"/>
  <c r="AN33" i="1"/>
  <c r="D28" i="1"/>
  <c r="D26" i="1"/>
  <c r="AT35" i="1"/>
  <c r="AT47" i="1"/>
  <c r="U54" i="1"/>
  <c r="U44" i="1"/>
  <c r="D39" i="1"/>
  <c r="D51" i="1"/>
  <c r="AR25" i="2"/>
  <c r="I31" i="2"/>
  <c r="I30" i="2"/>
  <c r="I43" i="2"/>
  <c r="I54" i="2"/>
  <c r="AN30" i="1"/>
  <c r="AR19" i="2"/>
  <c r="AP35" i="1"/>
  <c r="AP47" i="1"/>
  <c r="D52" i="1"/>
  <c r="AT27" i="1"/>
  <c r="AT25" i="1"/>
  <c r="AT36" i="1"/>
  <c r="AT48" i="1"/>
  <c r="U33" i="1"/>
  <c r="U45" i="1"/>
  <c r="D40" i="1"/>
  <c r="D53" i="1"/>
  <c r="AR18" i="2"/>
  <c r="I36" i="2"/>
  <c r="I33" i="2"/>
  <c r="I44" i="2"/>
  <c r="AN37" i="1"/>
  <c r="AT37" i="1"/>
  <c r="AT49" i="1"/>
  <c r="D41" i="1"/>
  <c r="AR29" i="2"/>
  <c r="I23" i="2"/>
  <c r="I34" i="2"/>
  <c r="I45" i="2"/>
  <c r="AT28" i="1"/>
  <c r="AR30" i="2"/>
  <c r="AP26" i="1"/>
  <c r="AP38" i="1"/>
  <c r="AN53" i="1"/>
  <c r="U27" i="1"/>
  <c r="U25" i="1"/>
  <c r="AT39" i="1"/>
  <c r="AT52" i="1"/>
  <c r="U36" i="1"/>
  <c r="D43" i="1"/>
  <c r="AR32" i="2"/>
  <c r="I22" i="2"/>
  <c r="I38" i="2"/>
  <c r="I46" i="2"/>
  <c r="AN31" i="1"/>
  <c r="AN52" i="1"/>
  <c r="AN46" i="1"/>
  <c r="AN26" i="1"/>
  <c r="D31" i="1"/>
  <c r="AN28" i="1"/>
  <c r="AR52" i="2"/>
  <c r="I20" i="2"/>
  <c r="I26" i="2"/>
  <c r="AR49" i="2"/>
  <c r="AN40" i="1"/>
  <c r="AR54" i="1"/>
  <c r="O34" i="1"/>
  <c r="O23" i="1"/>
  <c r="O16" i="1"/>
  <c r="O17" i="1"/>
  <c r="Z20" i="2"/>
  <c r="Z31" i="2"/>
  <c r="Z44" i="2"/>
  <c r="AR38" i="1"/>
  <c r="O29" i="1"/>
  <c r="Z32" i="2"/>
  <c r="Z39" i="2"/>
  <c r="Z45" i="2"/>
  <c r="AR47" i="1"/>
  <c r="Z21" i="2"/>
  <c r="Z33" i="2"/>
  <c r="Z40" i="2"/>
  <c r="AR32" i="1"/>
  <c r="AR20" i="1"/>
  <c r="AR18" i="1"/>
  <c r="AR16" i="1"/>
  <c r="AP23" i="1"/>
  <c r="AP16" i="1"/>
  <c r="AP22" i="1"/>
  <c r="AP21" i="1"/>
  <c r="AP20" i="1"/>
  <c r="AP17" i="1"/>
  <c r="AP19" i="1"/>
  <c r="AP18" i="1"/>
  <c r="AT54" i="1"/>
  <c r="AT16" i="1"/>
  <c r="AT22" i="1"/>
  <c r="AT21" i="1"/>
  <c r="AT20" i="1"/>
  <c r="AT17" i="1"/>
  <c r="AT23" i="1"/>
  <c r="AT19" i="1"/>
  <c r="AT18" i="1"/>
  <c r="Z22" i="2"/>
  <c r="Z34" i="2"/>
  <c r="Z46" i="2"/>
  <c r="AR41" i="1"/>
  <c r="AR37" i="1"/>
  <c r="AR46" i="1"/>
  <c r="O22" i="1"/>
  <c r="O20" i="1"/>
  <c r="AC31" i="1"/>
  <c r="AC21" i="1"/>
  <c r="AC16" i="1"/>
  <c r="AC19" i="1"/>
  <c r="AC23" i="1"/>
  <c r="AC17" i="1"/>
  <c r="AC18" i="1"/>
  <c r="AC22" i="1"/>
  <c r="AC20" i="1"/>
  <c r="Z25" i="2"/>
  <c r="Z35" i="2"/>
  <c r="Z47" i="2"/>
  <c r="AR30" i="1"/>
  <c r="P23" i="1"/>
  <c r="P18" i="1"/>
  <c r="P20" i="1"/>
  <c r="P21" i="1"/>
  <c r="P16" i="1"/>
  <c r="P19" i="1"/>
  <c r="P17" i="1"/>
  <c r="U32" i="1"/>
  <c r="U18" i="1"/>
  <c r="U22" i="1"/>
  <c r="U20" i="1"/>
  <c r="U21" i="1"/>
  <c r="U23" i="1"/>
  <c r="U16" i="1"/>
  <c r="U19" i="1"/>
  <c r="U17" i="1"/>
  <c r="Z27" i="2"/>
  <c r="Z30" i="2"/>
  <c r="Z48" i="2"/>
  <c r="AR25" i="1"/>
  <c r="D20" i="1"/>
  <c r="D19" i="1"/>
  <c r="D16" i="1"/>
  <c r="D17" i="1"/>
  <c r="D30" i="1"/>
  <c r="D18" i="1"/>
  <c r="D23" i="1"/>
  <c r="D22" i="1"/>
  <c r="D21" i="1"/>
  <c r="AR50" i="1"/>
  <c r="Z16" i="2"/>
  <c r="Z28" i="2"/>
  <c r="Z49" i="2"/>
  <c r="AR40" i="1"/>
  <c r="AR36" i="1"/>
  <c r="AR51" i="1"/>
  <c r="AR29" i="1"/>
  <c r="C31" i="1"/>
  <c r="C22" i="1"/>
  <c r="C19" i="1"/>
  <c r="C16" i="1"/>
  <c r="C20" i="1"/>
  <c r="C17" i="1"/>
  <c r="C18" i="1"/>
  <c r="Z17" i="2"/>
  <c r="Z38" i="2"/>
  <c r="Z50" i="2"/>
  <c r="Z18" i="2"/>
  <c r="Z42" i="2"/>
  <c r="Z51" i="2"/>
  <c r="O19" i="1"/>
  <c r="AR21" i="1"/>
  <c r="AR19" i="1"/>
  <c r="AR17" i="1"/>
  <c r="AN54" i="1"/>
  <c r="AN39" i="1"/>
  <c r="AN35" i="1"/>
  <c r="AN16" i="1"/>
  <c r="AN22" i="1"/>
  <c r="AN21" i="1"/>
  <c r="AN20" i="1"/>
  <c r="AN23" i="1"/>
  <c r="AN19" i="1"/>
  <c r="AN17" i="1"/>
  <c r="AN18" i="1"/>
  <c r="Z29" i="2"/>
  <c r="Z41" i="2"/>
  <c r="AR39" i="1"/>
  <c r="AR35" i="1"/>
  <c r="AR52" i="1"/>
  <c r="O21" i="1"/>
  <c r="AR17" i="2"/>
  <c r="AR26" i="2"/>
  <c r="AR31" i="2"/>
  <c r="AR51" i="2"/>
  <c r="AR44" i="2"/>
  <c r="AR22" i="2"/>
  <c r="AR54" i="2"/>
  <c r="AR33" i="2"/>
  <c r="AR38" i="2"/>
  <c r="AR46" i="2"/>
  <c r="AR47" i="2"/>
  <c r="AR28" i="2"/>
  <c r="AR34" i="2"/>
  <c r="AR39" i="2"/>
  <c r="AR48" i="2"/>
  <c r="AR16" i="2"/>
  <c r="AR35" i="2"/>
  <c r="AR36" i="2"/>
  <c r="AR40" i="2"/>
  <c r="AR50" i="2"/>
  <c r="AR27" i="2"/>
  <c r="AR37" i="2"/>
  <c r="AQ33" i="2"/>
  <c r="AQ16" i="2"/>
  <c r="AQ34" i="2"/>
  <c r="AQ38" i="2"/>
  <c r="AQ47" i="2"/>
  <c r="AQ18" i="2"/>
  <c r="AQ17" i="2"/>
  <c r="AQ31" i="2"/>
  <c r="AQ42" i="2"/>
  <c r="AQ48" i="2"/>
  <c r="AQ54" i="2"/>
  <c r="AQ22" i="2"/>
  <c r="AQ49" i="2"/>
  <c r="AQ46" i="2"/>
  <c r="AQ19" i="2"/>
  <c r="AQ27" i="2"/>
  <c r="AQ37" i="2"/>
  <c r="AQ20" i="2"/>
  <c r="AQ28" i="2"/>
  <c r="AQ29" i="2"/>
  <c r="AQ43" i="2"/>
  <c r="AQ50" i="2"/>
  <c r="AQ44" i="2"/>
  <c r="AQ36" i="2"/>
  <c r="AQ23" i="2"/>
  <c r="AQ40" i="2"/>
  <c r="AQ25" i="2"/>
  <c r="AQ51" i="2"/>
  <c r="AQ21" i="2"/>
  <c r="AQ32" i="2"/>
  <c r="AQ30" i="2"/>
  <c r="AQ45" i="2"/>
  <c r="O54" i="2"/>
  <c r="O53" i="2"/>
  <c r="O52" i="2"/>
  <c r="O51" i="2"/>
  <c r="O49" i="2"/>
  <c r="O50" i="2"/>
  <c r="O47" i="2"/>
  <c r="O46" i="2"/>
  <c r="O45" i="2"/>
  <c r="O44" i="2"/>
  <c r="O43" i="2"/>
  <c r="O48" i="2"/>
  <c r="O37" i="2"/>
  <c r="O41" i="2"/>
  <c r="O36" i="2"/>
  <c r="O42" i="2"/>
  <c r="O38" i="2"/>
  <c r="O35" i="2"/>
  <c r="O34" i="2"/>
  <c r="O33" i="2"/>
  <c r="O30" i="2"/>
  <c r="O28" i="2"/>
  <c r="O25" i="2"/>
  <c r="O23" i="2"/>
  <c r="O22" i="2"/>
  <c r="O21" i="2"/>
  <c r="O20" i="2"/>
  <c r="O19" i="2"/>
  <c r="O31" i="2"/>
  <c r="O40" i="2"/>
  <c r="O32" i="2"/>
  <c r="O29" i="2"/>
  <c r="O39" i="2"/>
  <c r="O18" i="2"/>
  <c r="O17" i="2"/>
  <c r="O16" i="2"/>
  <c r="O26" i="2"/>
  <c r="O27" i="2"/>
  <c r="F54" i="2"/>
  <c r="F53" i="2"/>
  <c r="F52" i="2"/>
  <c r="F51" i="2"/>
  <c r="F50" i="2"/>
  <c r="F49" i="2"/>
  <c r="F48" i="2"/>
  <c r="F37" i="2"/>
  <c r="F42" i="2"/>
  <c r="F38" i="2"/>
  <c r="F47" i="2"/>
  <c r="F36" i="2"/>
  <c r="F45" i="2"/>
  <c r="F44" i="2"/>
  <c r="F43" i="2"/>
  <c r="F39" i="2"/>
  <c r="F46" i="2"/>
  <c r="F30" i="2"/>
  <c r="F28" i="2"/>
  <c r="F31" i="2"/>
  <c r="F25" i="2"/>
  <c r="F23" i="2"/>
  <c r="F22" i="2"/>
  <c r="F41" i="2"/>
  <c r="F32" i="2"/>
  <c r="F29" i="2"/>
  <c r="F27" i="2"/>
  <c r="F40" i="2"/>
  <c r="F33" i="2"/>
  <c r="F34" i="2"/>
  <c r="F21" i="2"/>
  <c r="F18" i="2"/>
  <c r="F17" i="2"/>
  <c r="F16" i="2"/>
  <c r="F35" i="2"/>
  <c r="F20" i="2"/>
  <c r="F26" i="2"/>
  <c r="F19" i="2"/>
  <c r="AJ48" i="2"/>
  <c r="AJ54" i="2"/>
  <c r="AJ52" i="2"/>
  <c r="AJ46" i="2"/>
  <c r="AJ45" i="2"/>
  <c r="AJ44" i="2"/>
  <c r="AJ43" i="2"/>
  <c r="AJ42" i="2"/>
  <c r="AJ41" i="2"/>
  <c r="AJ40" i="2"/>
  <c r="AJ39" i="2"/>
  <c r="AJ38" i="2"/>
  <c r="AJ53" i="2"/>
  <c r="AJ51" i="2"/>
  <c r="AJ47" i="2"/>
  <c r="AJ49" i="2"/>
  <c r="AJ36" i="2"/>
  <c r="AJ50" i="2"/>
  <c r="AJ35" i="2"/>
  <c r="AJ34" i="2"/>
  <c r="AJ33" i="2"/>
  <c r="AJ32" i="2"/>
  <c r="AJ31" i="2"/>
  <c r="AJ30" i="2"/>
  <c r="AJ37" i="2"/>
  <c r="AJ28" i="2"/>
  <c r="AJ26" i="2"/>
  <c r="AJ18" i="2"/>
  <c r="AJ29" i="2"/>
  <c r="AJ23" i="2"/>
  <c r="AJ21" i="2"/>
  <c r="AJ22" i="2"/>
  <c r="AJ20" i="2"/>
  <c r="AJ25" i="2"/>
  <c r="AJ19" i="2"/>
  <c r="AJ27" i="2"/>
  <c r="AJ16" i="2"/>
  <c r="AJ17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5" i="2"/>
  <c r="L22" i="2"/>
  <c r="L19" i="2"/>
  <c r="L23" i="2"/>
  <c r="L26" i="2"/>
  <c r="L21" i="2"/>
  <c r="L18" i="2"/>
  <c r="L17" i="2"/>
  <c r="L16" i="2"/>
  <c r="L20" i="2"/>
  <c r="N54" i="2"/>
  <c r="N53" i="2"/>
  <c r="N52" i="2"/>
  <c r="N51" i="2"/>
  <c r="N50" i="2"/>
  <c r="N49" i="2"/>
  <c r="N48" i="2"/>
  <c r="N40" i="2"/>
  <c r="N46" i="2"/>
  <c r="N37" i="2"/>
  <c r="N41" i="2"/>
  <c r="N36" i="2"/>
  <c r="N42" i="2"/>
  <c r="N38" i="2"/>
  <c r="N45" i="2"/>
  <c r="N47" i="2"/>
  <c r="N44" i="2"/>
  <c r="N35" i="2"/>
  <c r="N34" i="2"/>
  <c r="N33" i="2"/>
  <c r="N30" i="2"/>
  <c r="N28" i="2"/>
  <c r="N25" i="2"/>
  <c r="N23" i="2"/>
  <c r="N22" i="2"/>
  <c r="N43" i="2"/>
  <c r="N31" i="2"/>
  <c r="N39" i="2"/>
  <c r="N21" i="2"/>
  <c r="N18" i="2"/>
  <c r="N17" i="2"/>
  <c r="N16" i="2"/>
  <c r="N26" i="2"/>
  <c r="N27" i="2"/>
  <c r="N20" i="2"/>
  <c r="N32" i="2"/>
  <c r="N19" i="2"/>
  <c r="N29" i="2"/>
  <c r="AF54" i="2"/>
  <c r="AF53" i="2"/>
  <c r="AF52" i="2"/>
  <c r="AF51" i="2"/>
  <c r="AF49" i="2"/>
  <c r="AF48" i="2"/>
  <c r="AF50" i="2"/>
  <c r="AF46" i="2"/>
  <c r="AF45" i="2"/>
  <c r="AF44" i="2"/>
  <c r="AF43" i="2"/>
  <c r="AF42" i="2"/>
  <c r="AF38" i="2"/>
  <c r="AF47" i="2"/>
  <c r="AF37" i="2"/>
  <c r="AF39" i="2"/>
  <c r="AF35" i="2"/>
  <c r="AF34" i="2"/>
  <c r="AF33" i="2"/>
  <c r="AF31" i="2"/>
  <c r="AF29" i="2"/>
  <c r="AF27" i="2"/>
  <c r="AF25" i="2"/>
  <c r="AF23" i="2"/>
  <c r="AF22" i="2"/>
  <c r="AF21" i="2"/>
  <c r="AF20" i="2"/>
  <c r="AF19" i="2"/>
  <c r="AF18" i="2"/>
  <c r="AF36" i="2"/>
  <c r="AF32" i="2"/>
  <c r="AF41" i="2"/>
  <c r="AF28" i="2"/>
  <c r="AF17" i="2"/>
  <c r="AF16" i="2"/>
  <c r="AF30" i="2"/>
  <c r="AF40" i="2"/>
  <c r="AF26" i="2"/>
  <c r="AX54" i="2"/>
  <c r="AX53" i="2"/>
  <c r="AX52" i="2"/>
  <c r="AX51" i="2"/>
  <c r="AX50" i="2"/>
  <c r="AX49" i="2"/>
  <c r="AX47" i="2"/>
  <c r="AX48" i="2"/>
  <c r="AX39" i="2"/>
  <c r="AX40" i="2"/>
  <c r="AX46" i="2"/>
  <c r="AX41" i="2"/>
  <c r="AX37" i="2"/>
  <c r="AX34" i="2"/>
  <c r="AX33" i="2"/>
  <c r="AX32" i="2"/>
  <c r="AX28" i="2"/>
  <c r="AX26" i="2"/>
  <c r="AX23" i="2"/>
  <c r="AX22" i="2"/>
  <c r="AX21" i="2"/>
  <c r="AX45" i="2"/>
  <c r="AX38" i="2"/>
  <c r="AX35" i="2"/>
  <c r="AX25" i="2"/>
  <c r="AX44" i="2"/>
  <c r="AX43" i="2"/>
  <c r="AX36" i="2"/>
  <c r="AX30" i="2"/>
  <c r="AX29" i="2"/>
  <c r="AX27" i="2"/>
  <c r="AX42" i="2"/>
  <c r="AX31" i="2"/>
  <c r="AX20" i="2"/>
  <c r="AX17" i="2"/>
  <c r="AX16" i="2"/>
  <c r="AX19" i="2"/>
  <c r="AX18" i="2"/>
  <c r="A57" i="2"/>
  <c r="AI57" i="2"/>
  <c r="R57" i="2"/>
  <c r="AI13" i="2"/>
  <c r="R13" i="2"/>
  <c r="AI55" i="2"/>
  <c r="R55" i="2"/>
  <c r="A55" i="2"/>
  <c r="AI15" i="2"/>
  <c r="R15" i="2"/>
  <c r="T53" i="2"/>
  <c r="T51" i="2"/>
  <c r="T50" i="2"/>
  <c r="T46" i="2"/>
  <c r="T45" i="2"/>
  <c r="T44" i="2"/>
  <c r="T43" i="2"/>
  <c r="T42" i="2"/>
  <c r="T41" i="2"/>
  <c r="T40" i="2"/>
  <c r="T39" i="2"/>
  <c r="T38" i="2"/>
  <c r="T47" i="2"/>
  <c r="T48" i="2"/>
  <c r="T49" i="2"/>
  <c r="T54" i="2"/>
  <c r="T52" i="2"/>
  <c r="T35" i="2"/>
  <c r="T34" i="2"/>
  <c r="T33" i="2"/>
  <c r="T37" i="2"/>
  <c r="T31" i="2"/>
  <c r="T36" i="2"/>
  <c r="T29" i="2"/>
  <c r="T27" i="2"/>
  <c r="T26" i="2"/>
  <c r="T32" i="2"/>
  <c r="T28" i="2"/>
  <c r="T23" i="2"/>
  <c r="T20" i="2"/>
  <c r="T25" i="2"/>
  <c r="T19" i="2"/>
  <c r="T30" i="2"/>
  <c r="T22" i="2"/>
  <c r="T17" i="2"/>
  <c r="T16" i="2"/>
  <c r="T18" i="2"/>
  <c r="T21" i="2"/>
  <c r="AC54" i="2"/>
  <c r="AC53" i="2"/>
  <c r="AC52" i="2"/>
  <c r="AC51" i="2"/>
  <c r="AC50" i="2"/>
  <c r="AC49" i="2"/>
  <c r="AC46" i="2"/>
  <c r="AC45" i="2"/>
  <c r="AC44" i="2"/>
  <c r="AC43" i="2"/>
  <c r="AC42" i="2"/>
  <c r="AC41" i="2"/>
  <c r="AC40" i="2"/>
  <c r="AC39" i="2"/>
  <c r="AC38" i="2"/>
  <c r="AC37" i="2"/>
  <c r="AC36" i="2"/>
  <c r="AC47" i="2"/>
  <c r="AC35" i="2"/>
  <c r="AC34" i="2"/>
  <c r="AC33" i="2"/>
  <c r="AC32" i="2"/>
  <c r="AC31" i="2"/>
  <c r="AC30" i="2"/>
  <c r="AC29" i="2"/>
  <c r="AC28" i="2"/>
  <c r="AC27" i="2"/>
  <c r="AC48" i="2"/>
  <c r="AC26" i="2"/>
  <c r="AC25" i="2"/>
  <c r="AC20" i="2"/>
  <c r="AC19" i="2"/>
  <c r="AC23" i="2"/>
  <c r="AC18" i="2"/>
  <c r="AC17" i="2"/>
  <c r="AC16" i="2"/>
  <c r="AC22" i="2"/>
  <c r="AC21" i="2"/>
  <c r="S53" i="2"/>
  <c r="S51" i="2"/>
  <c r="S50" i="2"/>
  <c r="S46" i="2"/>
  <c r="S45" i="2"/>
  <c r="S44" i="2"/>
  <c r="S43" i="2"/>
  <c r="S42" i="2"/>
  <c r="S41" i="2"/>
  <c r="S40" i="2"/>
  <c r="S39" i="2"/>
  <c r="S38" i="2"/>
  <c r="S47" i="2"/>
  <c r="S54" i="2"/>
  <c r="S52" i="2"/>
  <c r="S35" i="2"/>
  <c r="S34" i="2"/>
  <c r="S33" i="2"/>
  <c r="S32" i="2"/>
  <c r="S31" i="2"/>
  <c r="S30" i="2"/>
  <c r="S49" i="2"/>
  <c r="S36" i="2"/>
  <c r="S29" i="2"/>
  <c r="S27" i="2"/>
  <c r="S26" i="2"/>
  <c r="S48" i="2"/>
  <c r="S37" i="2"/>
  <c r="S21" i="2"/>
  <c r="S23" i="2"/>
  <c r="S20" i="2"/>
  <c r="S25" i="2"/>
  <c r="S19" i="2"/>
  <c r="S22" i="2"/>
  <c r="S28" i="2"/>
  <c r="S17" i="2"/>
  <c r="S16" i="2"/>
  <c r="S18" i="2"/>
  <c r="E54" i="2"/>
  <c r="E53" i="2"/>
  <c r="E52" i="2"/>
  <c r="E51" i="2"/>
  <c r="E50" i="2"/>
  <c r="E49" i="2"/>
  <c r="E48" i="2"/>
  <c r="E41" i="2"/>
  <c r="E35" i="2"/>
  <c r="E34" i="2"/>
  <c r="E33" i="2"/>
  <c r="E32" i="2"/>
  <c r="E31" i="2"/>
  <c r="E30" i="2"/>
  <c r="E29" i="2"/>
  <c r="E28" i="2"/>
  <c r="E27" i="2"/>
  <c r="E26" i="2"/>
  <c r="E37" i="2"/>
  <c r="E42" i="2"/>
  <c r="E38" i="2"/>
  <c r="E47" i="2"/>
  <c r="E36" i="2"/>
  <c r="E45" i="2"/>
  <c r="E44" i="2"/>
  <c r="E43" i="2"/>
  <c r="E39" i="2"/>
  <c r="E46" i="2"/>
  <c r="E25" i="2"/>
  <c r="E23" i="2"/>
  <c r="E40" i="2"/>
  <c r="E21" i="2"/>
  <c r="E22" i="2"/>
  <c r="E18" i="2"/>
  <c r="E17" i="2"/>
  <c r="E16" i="2"/>
  <c r="E20" i="2"/>
  <c r="E19" i="2"/>
  <c r="W54" i="2"/>
  <c r="W53" i="2"/>
  <c r="W52" i="2"/>
  <c r="W51" i="2"/>
  <c r="W50" i="2"/>
  <c r="W49" i="2"/>
  <c r="W48" i="2"/>
  <c r="W39" i="2"/>
  <c r="W37" i="2"/>
  <c r="W45" i="2"/>
  <c r="W44" i="2"/>
  <c r="W43" i="2"/>
  <c r="W40" i="2"/>
  <c r="W47" i="2"/>
  <c r="W29" i="2"/>
  <c r="W27" i="2"/>
  <c r="W38" i="2"/>
  <c r="W32" i="2"/>
  <c r="W25" i="2"/>
  <c r="W23" i="2"/>
  <c r="W22" i="2"/>
  <c r="W42" i="2"/>
  <c r="W28" i="2"/>
  <c r="W30" i="2"/>
  <c r="W34" i="2"/>
  <c r="W19" i="2"/>
  <c r="W46" i="2"/>
  <c r="W35" i="2"/>
  <c r="W26" i="2"/>
  <c r="W18" i="2"/>
  <c r="W17" i="2"/>
  <c r="W16" i="2"/>
  <c r="W41" i="2"/>
  <c r="W21" i="2"/>
  <c r="W36" i="2"/>
  <c r="W31" i="2"/>
  <c r="W20" i="2"/>
  <c r="W33" i="2"/>
  <c r="AO54" i="2"/>
  <c r="AO53" i="2"/>
  <c r="AO52" i="2"/>
  <c r="AO51" i="2"/>
  <c r="AO47" i="2"/>
  <c r="AO50" i="2"/>
  <c r="AO46" i="2"/>
  <c r="AO45" i="2"/>
  <c r="AO44" i="2"/>
  <c r="AO43" i="2"/>
  <c r="AO49" i="2"/>
  <c r="AO40" i="2"/>
  <c r="AO48" i="2"/>
  <c r="AO41" i="2"/>
  <c r="AO37" i="2"/>
  <c r="AO42" i="2"/>
  <c r="AO38" i="2"/>
  <c r="AO36" i="2"/>
  <c r="AO26" i="2"/>
  <c r="AO39" i="2"/>
  <c r="AO23" i="2"/>
  <c r="AO22" i="2"/>
  <c r="AO21" i="2"/>
  <c r="AO20" i="2"/>
  <c r="AO19" i="2"/>
  <c r="AO18" i="2"/>
  <c r="AO30" i="2"/>
  <c r="AO25" i="2"/>
  <c r="AO29" i="2"/>
  <c r="AO27" i="2"/>
  <c r="AO31" i="2"/>
  <c r="AO34" i="2"/>
  <c r="AO33" i="2"/>
  <c r="AO35" i="2"/>
  <c r="AO32" i="2"/>
  <c r="AO17" i="2"/>
  <c r="AO16" i="2"/>
  <c r="AO28" i="2"/>
  <c r="AB49" i="2"/>
  <c r="AB46" i="2"/>
  <c r="AB45" i="2"/>
  <c r="AB44" i="2"/>
  <c r="AB43" i="2"/>
  <c r="AB42" i="2"/>
  <c r="AB41" i="2"/>
  <c r="AB40" i="2"/>
  <c r="AB39" i="2"/>
  <c r="AB38" i="2"/>
  <c r="AB54" i="2"/>
  <c r="AB52" i="2"/>
  <c r="AB47" i="2"/>
  <c r="AB48" i="2"/>
  <c r="AB35" i="2"/>
  <c r="AB34" i="2"/>
  <c r="AB33" i="2"/>
  <c r="AB50" i="2"/>
  <c r="AB53" i="2"/>
  <c r="AB51" i="2"/>
  <c r="AB30" i="2"/>
  <c r="AB26" i="2"/>
  <c r="AB37" i="2"/>
  <c r="AB31" i="2"/>
  <c r="AB29" i="2"/>
  <c r="AB27" i="2"/>
  <c r="AB32" i="2"/>
  <c r="AB21" i="2"/>
  <c r="AB20" i="2"/>
  <c r="AB36" i="2"/>
  <c r="AB19" i="2"/>
  <c r="AB28" i="2"/>
  <c r="AB23" i="2"/>
  <c r="AB17" i="2"/>
  <c r="AB25" i="2"/>
  <c r="AB18" i="2"/>
  <c r="AB16" i="2"/>
  <c r="AB22" i="2"/>
  <c r="AI10" i="2"/>
  <c r="R10" i="2"/>
  <c r="AT54" i="2"/>
  <c r="AT53" i="2"/>
  <c r="AT52" i="2"/>
  <c r="AT51" i="2"/>
  <c r="AT50" i="2"/>
  <c r="AT49" i="2"/>
  <c r="AT48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47" i="2"/>
  <c r="AT25" i="2"/>
  <c r="AT21" i="2"/>
  <c r="AT20" i="2"/>
  <c r="AT23" i="2"/>
  <c r="AT22" i="2"/>
  <c r="AT19" i="2"/>
  <c r="AT17" i="2"/>
  <c r="AT16" i="2"/>
  <c r="AT18" i="2"/>
  <c r="C54" i="2"/>
  <c r="C52" i="2"/>
  <c r="C47" i="2"/>
  <c r="C46" i="2"/>
  <c r="C45" i="2"/>
  <c r="C44" i="2"/>
  <c r="C43" i="2"/>
  <c r="C42" i="2"/>
  <c r="C41" i="2"/>
  <c r="C40" i="2"/>
  <c r="C39" i="2"/>
  <c r="C38" i="2"/>
  <c r="C51" i="2"/>
  <c r="C49" i="2"/>
  <c r="C37" i="2"/>
  <c r="C35" i="2"/>
  <c r="C34" i="2"/>
  <c r="C33" i="2"/>
  <c r="C48" i="2"/>
  <c r="C30" i="2"/>
  <c r="C28" i="2"/>
  <c r="C31" i="2"/>
  <c r="C32" i="2"/>
  <c r="C29" i="2"/>
  <c r="C26" i="2"/>
  <c r="C25" i="2"/>
  <c r="C23" i="2"/>
  <c r="C19" i="2"/>
  <c r="C53" i="2"/>
  <c r="C50" i="2"/>
  <c r="C21" i="2"/>
  <c r="C22" i="2"/>
  <c r="C18" i="2"/>
  <c r="C16" i="2"/>
  <c r="C36" i="2"/>
  <c r="C27" i="2"/>
  <c r="C20" i="2"/>
  <c r="C17" i="2"/>
  <c r="B50" i="2"/>
  <c r="B48" i="2"/>
  <c r="B54" i="2"/>
  <c r="B52" i="2"/>
  <c r="B47" i="2"/>
  <c r="B46" i="2"/>
  <c r="B45" i="2"/>
  <c r="B44" i="2"/>
  <c r="B43" i="2"/>
  <c r="B42" i="2"/>
  <c r="B41" i="2"/>
  <c r="B40" i="2"/>
  <c r="B39" i="2"/>
  <c r="B38" i="2"/>
  <c r="B53" i="2"/>
  <c r="B51" i="2"/>
  <c r="B37" i="2"/>
  <c r="B35" i="2"/>
  <c r="B34" i="2"/>
  <c r="B33" i="2"/>
  <c r="B32" i="2"/>
  <c r="B31" i="2"/>
  <c r="B36" i="2"/>
  <c r="B26" i="2"/>
  <c r="B49" i="2"/>
  <c r="B30" i="2"/>
  <c r="B28" i="2"/>
  <c r="B29" i="2"/>
  <c r="B27" i="2"/>
  <c r="B20" i="2"/>
  <c r="B25" i="2"/>
  <c r="B23" i="2"/>
  <c r="B19" i="2"/>
  <c r="B22" i="2"/>
  <c r="B21" i="2"/>
  <c r="B18" i="2"/>
  <c r="B16" i="2"/>
  <c r="B17" i="2"/>
  <c r="AW54" i="2"/>
  <c r="AW53" i="2"/>
  <c r="AW52" i="2"/>
  <c r="AW51" i="2"/>
  <c r="AW48" i="2"/>
  <c r="AW49" i="2"/>
  <c r="AW47" i="2"/>
  <c r="AW46" i="2"/>
  <c r="AW45" i="2"/>
  <c r="AW44" i="2"/>
  <c r="AW43" i="2"/>
  <c r="AW35" i="2"/>
  <c r="AW50" i="2"/>
  <c r="AW39" i="2"/>
  <c r="AW40" i="2"/>
  <c r="AW41" i="2"/>
  <c r="AW34" i="2"/>
  <c r="AW33" i="2"/>
  <c r="AW32" i="2"/>
  <c r="AW28" i="2"/>
  <c r="AW26" i="2"/>
  <c r="AW23" i="2"/>
  <c r="AW22" i="2"/>
  <c r="AW21" i="2"/>
  <c r="AW20" i="2"/>
  <c r="AW19" i="2"/>
  <c r="AW18" i="2"/>
  <c r="AW38" i="2"/>
  <c r="AW25" i="2"/>
  <c r="AW37" i="2"/>
  <c r="AW36" i="2"/>
  <c r="AW30" i="2"/>
  <c r="AW29" i="2"/>
  <c r="AW42" i="2"/>
  <c r="AW31" i="2"/>
  <c r="AW17" i="2"/>
  <c r="AW16" i="2"/>
  <c r="AW27" i="2"/>
  <c r="AU54" i="2"/>
  <c r="AU53" i="2"/>
  <c r="AU52" i="2"/>
  <c r="AU51" i="2"/>
  <c r="AU50" i="2"/>
  <c r="AU49" i="2"/>
  <c r="AU48" i="2"/>
  <c r="AU47" i="2"/>
  <c r="AU45" i="2"/>
  <c r="AU44" i="2"/>
  <c r="AU43" i="2"/>
  <c r="AU36" i="2"/>
  <c r="AU34" i="2"/>
  <c r="AU33" i="2"/>
  <c r="AU32" i="2"/>
  <c r="AU31" i="2"/>
  <c r="AU30" i="2"/>
  <c r="AU29" i="2"/>
  <c r="AU28" i="2"/>
  <c r="AU27" i="2"/>
  <c r="AU26" i="2"/>
  <c r="AU25" i="2"/>
  <c r="AU42" i="2"/>
  <c r="AU38" i="2"/>
  <c r="AU35" i="2"/>
  <c r="AU39" i="2"/>
  <c r="AU41" i="2"/>
  <c r="AU23" i="2"/>
  <c r="AU22" i="2"/>
  <c r="AU46" i="2"/>
  <c r="AU40" i="2"/>
  <c r="AU21" i="2"/>
  <c r="AU20" i="2"/>
  <c r="AU19" i="2"/>
  <c r="AU17" i="2"/>
  <c r="AU16" i="2"/>
  <c r="AU18" i="2"/>
  <c r="AU37" i="2"/>
  <c r="AL54" i="2"/>
  <c r="AL53" i="2"/>
  <c r="AL52" i="2"/>
  <c r="AL51" i="2"/>
  <c r="AL50" i="2"/>
  <c r="AL49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47" i="2"/>
  <c r="AL34" i="2"/>
  <c r="AL33" i="2"/>
  <c r="AL32" i="2"/>
  <c r="AL31" i="2"/>
  <c r="AL30" i="2"/>
  <c r="AL29" i="2"/>
  <c r="AL28" i="2"/>
  <c r="AL27" i="2"/>
  <c r="AL48" i="2"/>
  <c r="AL26" i="2"/>
  <c r="AL25" i="2"/>
  <c r="AL23" i="2"/>
  <c r="AL21" i="2"/>
  <c r="AL22" i="2"/>
  <c r="AL20" i="2"/>
  <c r="AL19" i="2"/>
  <c r="AL17" i="2"/>
  <c r="AL16" i="2"/>
  <c r="AL18" i="2"/>
  <c r="M54" i="2"/>
  <c r="M53" i="2"/>
  <c r="M52" i="2"/>
  <c r="M51" i="2"/>
  <c r="M50" i="2"/>
  <c r="M49" i="2"/>
  <c r="M47" i="2"/>
  <c r="M45" i="2"/>
  <c r="M44" i="2"/>
  <c r="M43" i="2"/>
  <c r="M35" i="2"/>
  <c r="M34" i="2"/>
  <c r="M33" i="2"/>
  <c r="M32" i="2"/>
  <c r="M31" i="2"/>
  <c r="M30" i="2"/>
  <c r="M29" i="2"/>
  <c r="M28" i="2"/>
  <c r="M27" i="2"/>
  <c r="M26" i="2"/>
  <c r="M48" i="2"/>
  <c r="M40" i="2"/>
  <c r="M46" i="2"/>
  <c r="M37" i="2"/>
  <c r="M41" i="2"/>
  <c r="M39" i="2"/>
  <c r="M38" i="2"/>
  <c r="M36" i="2"/>
  <c r="M25" i="2"/>
  <c r="M23" i="2"/>
  <c r="M42" i="2"/>
  <c r="M19" i="2"/>
  <c r="M21" i="2"/>
  <c r="M18" i="2"/>
  <c r="M17" i="2"/>
  <c r="M16" i="2"/>
  <c r="M20" i="2"/>
  <c r="M22" i="2"/>
  <c r="K49" i="2"/>
  <c r="K48" i="2"/>
  <c r="K47" i="2"/>
  <c r="K46" i="2"/>
  <c r="K45" i="2"/>
  <c r="K44" i="2"/>
  <c r="K43" i="2"/>
  <c r="K42" i="2"/>
  <c r="K41" i="2"/>
  <c r="K40" i="2"/>
  <c r="K39" i="2"/>
  <c r="K38" i="2"/>
  <c r="K53" i="2"/>
  <c r="K51" i="2"/>
  <c r="K54" i="2"/>
  <c r="K52" i="2"/>
  <c r="K35" i="2"/>
  <c r="K34" i="2"/>
  <c r="K33" i="2"/>
  <c r="K37" i="2"/>
  <c r="K26" i="2"/>
  <c r="K30" i="2"/>
  <c r="K28" i="2"/>
  <c r="K50" i="2"/>
  <c r="K36" i="2"/>
  <c r="K31" i="2"/>
  <c r="K20" i="2"/>
  <c r="K22" i="2"/>
  <c r="K19" i="2"/>
  <c r="K25" i="2"/>
  <c r="K23" i="2"/>
  <c r="K21" i="2"/>
  <c r="K18" i="2"/>
  <c r="K16" i="2"/>
  <c r="K32" i="2"/>
  <c r="K27" i="2"/>
  <c r="K17" i="2"/>
  <c r="K29" i="2"/>
  <c r="U54" i="2"/>
  <c r="U53" i="2"/>
  <c r="U52" i="2"/>
  <c r="U51" i="2"/>
  <c r="U50" i="2"/>
  <c r="U49" i="2"/>
  <c r="U46" i="2"/>
  <c r="U45" i="2"/>
  <c r="U44" i="2"/>
  <c r="U43" i="2"/>
  <c r="U42" i="2"/>
  <c r="U41" i="2"/>
  <c r="U40" i="2"/>
  <c r="U39" i="2"/>
  <c r="U38" i="2"/>
  <c r="U37" i="2"/>
  <c r="U36" i="2"/>
  <c r="U47" i="2"/>
  <c r="U48" i="2"/>
  <c r="U35" i="2"/>
  <c r="U34" i="2"/>
  <c r="U33" i="2"/>
  <c r="U32" i="2"/>
  <c r="U31" i="2"/>
  <c r="U30" i="2"/>
  <c r="U29" i="2"/>
  <c r="U28" i="2"/>
  <c r="U27" i="2"/>
  <c r="U26" i="2"/>
  <c r="U25" i="2"/>
  <c r="U23" i="2"/>
  <c r="U20" i="2"/>
  <c r="U19" i="2"/>
  <c r="U22" i="2"/>
  <c r="U18" i="2"/>
  <c r="U17" i="2"/>
  <c r="U16" i="2"/>
  <c r="U21" i="2"/>
  <c r="V54" i="2"/>
  <c r="V53" i="2"/>
  <c r="V52" i="2"/>
  <c r="V51" i="2"/>
  <c r="V50" i="2"/>
  <c r="V49" i="2"/>
  <c r="V47" i="2"/>
  <c r="V48" i="2"/>
  <c r="V42" i="2"/>
  <c r="V38" i="2"/>
  <c r="V35" i="2"/>
  <c r="V34" i="2"/>
  <c r="V33" i="2"/>
  <c r="V32" i="2"/>
  <c r="V31" i="2"/>
  <c r="V30" i="2"/>
  <c r="V29" i="2"/>
  <c r="V28" i="2"/>
  <c r="V27" i="2"/>
  <c r="V26" i="2"/>
  <c r="V39" i="2"/>
  <c r="V37" i="2"/>
  <c r="V45" i="2"/>
  <c r="V44" i="2"/>
  <c r="V43" i="2"/>
  <c r="V40" i="2"/>
  <c r="V46" i="2"/>
  <c r="V36" i="2"/>
  <c r="V25" i="2"/>
  <c r="V23" i="2"/>
  <c r="V19" i="2"/>
  <c r="V22" i="2"/>
  <c r="V18" i="2"/>
  <c r="V17" i="2"/>
  <c r="V16" i="2"/>
  <c r="V41" i="2"/>
  <c r="V21" i="2"/>
  <c r="V20" i="2"/>
  <c r="AN54" i="2"/>
  <c r="AN53" i="2"/>
  <c r="AN52" i="2"/>
  <c r="AN51" i="2"/>
  <c r="AN50" i="2"/>
  <c r="AN49" i="2"/>
  <c r="AN48" i="2"/>
  <c r="AN47" i="2"/>
  <c r="AN46" i="2"/>
  <c r="AN35" i="2"/>
  <c r="AN40" i="2"/>
  <c r="AN45" i="2"/>
  <c r="AN44" i="2"/>
  <c r="AN43" i="2"/>
  <c r="AN41" i="2"/>
  <c r="AN37" i="2"/>
  <c r="AN28" i="2"/>
  <c r="AN36" i="2"/>
  <c r="AN26" i="2"/>
  <c r="AN39" i="2"/>
  <c r="AN23" i="2"/>
  <c r="AN22" i="2"/>
  <c r="AN21" i="2"/>
  <c r="AN30" i="2"/>
  <c r="AN25" i="2"/>
  <c r="AN38" i="2"/>
  <c r="AN29" i="2"/>
  <c r="AN27" i="2"/>
  <c r="AN31" i="2"/>
  <c r="AN20" i="2"/>
  <c r="AN42" i="2"/>
  <c r="AN19" i="2"/>
  <c r="AN32" i="2"/>
  <c r="AN17" i="2"/>
  <c r="AN16" i="2"/>
  <c r="AN33" i="2"/>
  <c r="AN18" i="2"/>
  <c r="AN34" i="2"/>
  <c r="H54" i="2"/>
  <c r="H53" i="2"/>
  <c r="H52" i="2"/>
  <c r="H51" i="2"/>
  <c r="H50" i="2"/>
  <c r="H49" i="2"/>
  <c r="H48" i="2"/>
  <c r="H36" i="2"/>
  <c r="H47" i="2"/>
  <c r="H39" i="2"/>
  <c r="H45" i="2"/>
  <c r="H44" i="2"/>
  <c r="H43" i="2"/>
  <c r="H46" i="2"/>
  <c r="H40" i="2"/>
  <c r="H25" i="2"/>
  <c r="H23" i="2"/>
  <c r="H22" i="2"/>
  <c r="H41" i="2"/>
  <c r="H32" i="2"/>
  <c r="H37" i="2"/>
  <c r="H29" i="2"/>
  <c r="H27" i="2"/>
  <c r="H26" i="2"/>
  <c r="H38" i="2"/>
  <c r="H35" i="2"/>
  <c r="H34" i="2"/>
  <c r="H33" i="2"/>
  <c r="H28" i="2"/>
  <c r="H21" i="2"/>
  <c r="H18" i="2"/>
  <c r="H17" i="2"/>
  <c r="H16" i="2"/>
  <c r="H42" i="2"/>
  <c r="H20" i="2"/>
  <c r="H19" i="2"/>
  <c r="H31" i="2"/>
  <c r="H30" i="2"/>
  <c r="AI56" i="2"/>
  <c r="R56" i="2"/>
  <c r="A56" i="2"/>
  <c r="AI14" i="2"/>
  <c r="R14" i="2"/>
  <c r="X54" i="2"/>
  <c r="X53" i="2"/>
  <c r="X52" i="2"/>
  <c r="X51" i="2"/>
  <c r="X50" i="2"/>
  <c r="X48" i="2"/>
  <c r="X46" i="2"/>
  <c r="X45" i="2"/>
  <c r="X44" i="2"/>
  <c r="X43" i="2"/>
  <c r="X39" i="2"/>
  <c r="X37" i="2"/>
  <c r="X40" i="2"/>
  <c r="X49" i="2"/>
  <c r="X36" i="2"/>
  <c r="X47" i="2"/>
  <c r="X41" i="2"/>
  <c r="X38" i="2"/>
  <c r="X32" i="2"/>
  <c r="X25" i="2"/>
  <c r="X23" i="2"/>
  <c r="X22" i="2"/>
  <c r="X21" i="2"/>
  <c r="X20" i="2"/>
  <c r="X19" i="2"/>
  <c r="X42" i="2"/>
  <c r="X28" i="2"/>
  <c r="X30" i="2"/>
  <c r="X35" i="2"/>
  <c r="X34" i="2"/>
  <c r="X33" i="2"/>
  <c r="X26" i="2"/>
  <c r="X18" i="2"/>
  <c r="X17" i="2"/>
  <c r="X16" i="2"/>
  <c r="X27" i="2"/>
  <c r="X31" i="2"/>
  <c r="X29" i="2"/>
  <c r="AE54" i="2"/>
  <c r="AE53" i="2"/>
  <c r="AE52" i="2"/>
  <c r="AE51" i="2"/>
  <c r="AE50" i="2"/>
  <c r="AE49" i="2"/>
  <c r="AE48" i="2"/>
  <c r="AE47" i="2"/>
  <c r="AE41" i="2"/>
  <c r="AE42" i="2"/>
  <c r="AE38" i="2"/>
  <c r="AE46" i="2"/>
  <c r="AE37" i="2"/>
  <c r="AE39" i="2"/>
  <c r="AE43" i="2"/>
  <c r="AE40" i="2"/>
  <c r="AE30" i="2"/>
  <c r="AE26" i="2"/>
  <c r="AE35" i="2"/>
  <c r="AE34" i="2"/>
  <c r="AE33" i="2"/>
  <c r="AE31" i="2"/>
  <c r="AE29" i="2"/>
  <c r="AE27" i="2"/>
  <c r="AE25" i="2"/>
  <c r="AE23" i="2"/>
  <c r="AE22" i="2"/>
  <c r="AE36" i="2"/>
  <c r="AE32" i="2"/>
  <c r="AE19" i="2"/>
  <c r="AE45" i="2"/>
  <c r="AE18" i="2"/>
  <c r="AE17" i="2"/>
  <c r="AE16" i="2"/>
  <c r="AE28" i="2"/>
  <c r="AE44" i="2"/>
  <c r="AE21" i="2"/>
  <c r="AE20" i="2"/>
  <c r="AY54" i="2"/>
  <c r="AY53" i="2"/>
  <c r="AY52" i="2"/>
  <c r="AY51" i="2"/>
  <c r="AY50" i="2"/>
  <c r="AY49" i="2"/>
  <c r="AY48" i="2"/>
  <c r="AY47" i="2"/>
  <c r="AY46" i="2"/>
  <c r="AY45" i="2"/>
  <c r="AY40" i="2"/>
  <c r="AY41" i="2"/>
  <c r="AY37" i="2"/>
  <c r="AY36" i="2"/>
  <c r="AY38" i="2"/>
  <c r="AY35" i="2"/>
  <c r="AY25" i="2"/>
  <c r="AY44" i="2"/>
  <c r="AY43" i="2"/>
  <c r="AY30" i="2"/>
  <c r="AY29" i="2"/>
  <c r="AY27" i="2"/>
  <c r="AY42" i="2"/>
  <c r="AY31" i="2"/>
  <c r="AY21" i="2"/>
  <c r="AY17" i="2"/>
  <c r="AY16" i="2"/>
  <c r="AY39" i="2"/>
  <c r="AY32" i="2"/>
  <c r="AY28" i="2"/>
  <c r="AY26" i="2"/>
  <c r="AY19" i="2"/>
  <c r="AY33" i="2"/>
  <c r="AY23" i="2"/>
  <c r="AY22" i="2"/>
  <c r="AY18" i="2"/>
  <c r="AY34" i="2"/>
  <c r="AY20" i="2"/>
  <c r="D54" i="2"/>
  <c r="D53" i="2"/>
  <c r="D52" i="2"/>
  <c r="D51" i="2"/>
  <c r="D50" i="2"/>
  <c r="D49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48" i="2"/>
  <c r="D25" i="2"/>
  <c r="D23" i="2"/>
  <c r="D19" i="2"/>
  <c r="D21" i="2"/>
  <c r="D22" i="2"/>
  <c r="D18" i="2"/>
  <c r="D17" i="2"/>
  <c r="D16" i="2"/>
  <c r="D26" i="2"/>
  <c r="D20" i="2"/>
  <c r="AH54" i="2"/>
  <c r="AH53" i="2"/>
  <c r="AH52" i="2"/>
  <c r="AH51" i="2"/>
  <c r="AH50" i="2"/>
  <c r="AH49" i="2"/>
  <c r="AH48" i="2"/>
  <c r="AH47" i="2"/>
  <c r="AH46" i="2"/>
  <c r="AH37" i="2"/>
  <c r="AH39" i="2"/>
  <c r="AH36" i="2"/>
  <c r="AH40" i="2"/>
  <c r="AH42" i="2"/>
  <c r="AH32" i="2"/>
  <c r="AH41" i="2"/>
  <c r="AH28" i="2"/>
  <c r="AH45" i="2"/>
  <c r="AH44" i="2"/>
  <c r="AH30" i="2"/>
  <c r="AH27" i="2"/>
  <c r="AH17" i="2"/>
  <c r="AH16" i="2"/>
  <c r="AH35" i="2"/>
  <c r="AH18" i="2"/>
  <c r="AH31" i="2"/>
  <c r="AH29" i="2"/>
  <c r="AH23" i="2"/>
  <c r="AH21" i="2"/>
  <c r="AH38" i="2"/>
  <c r="AH22" i="2"/>
  <c r="AH33" i="2"/>
  <c r="AH26" i="2"/>
  <c r="AH20" i="2"/>
  <c r="AH19" i="2"/>
  <c r="AH25" i="2"/>
  <c r="AH43" i="2"/>
  <c r="AH34" i="2"/>
  <c r="AD54" i="2"/>
  <c r="AD53" i="2"/>
  <c r="AD52" i="2"/>
  <c r="AD51" i="2"/>
  <c r="AD50" i="2"/>
  <c r="AD49" i="2"/>
  <c r="AD47" i="2"/>
  <c r="AD48" i="2"/>
  <c r="AD45" i="2"/>
  <c r="AD44" i="2"/>
  <c r="AD43" i="2"/>
  <c r="AD35" i="2"/>
  <c r="AD34" i="2"/>
  <c r="AD33" i="2"/>
  <c r="AD32" i="2"/>
  <c r="AD31" i="2"/>
  <c r="AD30" i="2"/>
  <c r="AD29" i="2"/>
  <c r="AD28" i="2"/>
  <c r="AD27" i="2"/>
  <c r="AD26" i="2"/>
  <c r="AD41" i="2"/>
  <c r="AD42" i="2"/>
  <c r="AD38" i="2"/>
  <c r="AD46" i="2"/>
  <c r="AD37" i="2"/>
  <c r="AD40" i="2"/>
  <c r="AD39" i="2"/>
  <c r="AD25" i="2"/>
  <c r="AD23" i="2"/>
  <c r="AD36" i="2"/>
  <c r="AD20" i="2"/>
  <c r="AD19" i="2"/>
  <c r="AD18" i="2"/>
  <c r="AD17" i="2"/>
  <c r="AD16" i="2"/>
  <c r="AD22" i="2"/>
  <c r="AD21" i="2"/>
  <c r="AV54" i="2"/>
  <c r="AV53" i="2"/>
  <c r="AV52" i="2"/>
  <c r="AV51" i="2"/>
  <c r="AV50" i="2"/>
  <c r="AV49" i="2"/>
  <c r="AV48" i="2"/>
  <c r="AV47" i="2"/>
  <c r="AV42" i="2"/>
  <c r="AV38" i="2"/>
  <c r="AV35" i="2"/>
  <c r="AV39" i="2"/>
  <c r="AV40" i="2"/>
  <c r="AV31" i="2"/>
  <c r="AV41" i="2"/>
  <c r="AV34" i="2"/>
  <c r="AV33" i="2"/>
  <c r="AV32" i="2"/>
  <c r="AV28" i="2"/>
  <c r="AV26" i="2"/>
  <c r="AV23" i="2"/>
  <c r="AV22" i="2"/>
  <c r="AV21" i="2"/>
  <c r="AV46" i="2"/>
  <c r="AV45" i="2"/>
  <c r="AV44" i="2"/>
  <c r="AV25" i="2"/>
  <c r="AV43" i="2"/>
  <c r="AV30" i="2"/>
  <c r="AV29" i="2"/>
  <c r="AV20" i="2"/>
  <c r="AV36" i="2"/>
  <c r="AV19" i="2"/>
  <c r="AV17" i="2"/>
  <c r="AV16" i="2"/>
  <c r="AV27" i="2"/>
  <c r="AV18" i="2"/>
  <c r="AV37" i="2"/>
  <c r="P54" i="2"/>
  <c r="P53" i="2"/>
  <c r="P52" i="2"/>
  <c r="P51" i="2"/>
  <c r="P50" i="2"/>
  <c r="P48" i="2"/>
  <c r="P46" i="2"/>
  <c r="P41" i="2"/>
  <c r="P36" i="2"/>
  <c r="P42" i="2"/>
  <c r="P38" i="2"/>
  <c r="P39" i="2"/>
  <c r="P45" i="2"/>
  <c r="P37" i="2"/>
  <c r="P35" i="2"/>
  <c r="P34" i="2"/>
  <c r="P33" i="2"/>
  <c r="P30" i="2"/>
  <c r="P28" i="2"/>
  <c r="P25" i="2"/>
  <c r="P23" i="2"/>
  <c r="P22" i="2"/>
  <c r="P47" i="2"/>
  <c r="P44" i="2"/>
  <c r="P43" i="2"/>
  <c r="P31" i="2"/>
  <c r="P40" i="2"/>
  <c r="P32" i="2"/>
  <c r="P29" i="2"/>
  <c r="P27" i="2"/>
  <c r="P26" i="2"/>
  <c r="P18" i="2"/>
  <c r="P17" i="2"/>
  <c r="P16" i="2"/>
  <c r="P21" i="2"/>
  <c r="P20" i="2"/>
  <c r="P49" i="2"/>
  <c r="P19" i="2"/>
  <c r="AG54" i="2"/>
  <c r="AG53" i="2"/>
  <c r="AG52" i="2"/>
  <c r="AG51" i="2"/>
  <c r="AG50" i="2"/>
  <c r="AG48" i="2"/>
  <c r="AG42" i="2"/>
  <c r="AG38" i="2"/>
  <c r="AG47" i="2"/>
  <c r="AG37" i="2"/>
  <c r="AG49" i="2"/>
  <c r="AG46" i="2"/>
  <c r="AG39" i="2"/>
  <c r="AG36" i="2"/>
  <c r="AG40" i="2"/>
  <c r="AG35" i="2"/>
  <c r="AG34" i="2"/>
  <c r="AG33" i="2"/>
  <c r="AG31" i="2"/>
  <c r="AG29" i="2"/>
  <c r="AG27" i="2"/>
  <c r="AG25" i="2"/>
  <c r="AG23" i="2"/>
  <c r="AG22" i="2"/>
  <c r="AG32" i="2"/>
  <c r="AG41" i="2"/>
  <c r="AG28" i="2"/>
  <c r="AG45" i="2"/>
  <c r="AG19" i="2"/>
  <c r="AG17" i="2"/>
  <c r="AG16" i="2"/>
  <c r="AG30" i="2"/>
  <c r="AG18" i="2"/>
  <c r="AG44" i="2"/>
  <c r="AG21" i="2"/>
  <c r="AG43" i="2"/>
  <c r="AG26" i="2"/>
  <c r="AG20" i="2"/>
  <c r="AP54" i="2"/>
  <c r="AP53" i="2"/>
  <c r="AP52" i="2"/>
  <c r="AP51" i="2"/>
  <c r="AP50" i="2"/>
  <c r="AP49" i="2"/>
  <c r="AP48" i="2"/>
  <c r="AP41" i="2"/>
  <c r="AP45" i="2"/>
  <c r="AP44" i="2"/>
  <c r="AP43" i="2"/>
  <c r="AP37" i="2"/>
  <c r="AP42" i="2"/>
  <c r="AP38" i="2"/>
  <c r="AP39" i="2"/>
  <c r="AP23" i="2"/>
  <c r="AP22" i="2"/>
  <c r="AP30" i="2"/>
  <c r="AP25" i="2"/>
  <c r="AP29" i="2"/>
  <c r="AP27" i="2"/>
  <c r="AP31" i="2"/>
  <c r="AP34" i="2"/>
  <c r="AP33" i="2"/>
  <c r="AP46" i="2"/>
  <c r="AP35" i="2"/>
  <c r="AP32" i="2"/>
  <c r="AP19" i="2"/>
  <c r="AP17" i="2"/>
  <c r="AP16" i="2"/>
  <c r="AP28" i="2"/>
  <c r="AP36" i="2"/>
  <c r="AP18" i="2"/>
  <c r="AP26" i="2"/>
  <c r="AP21" i="2"/>
  <c r="AP47" i="2"/>
  <c r="AP20" i="2"/>
  <c r="AP40" i="2"/>
  <c r="AK54" i="2"/>
  <c r="AK52" i="2"/>
  <c r="AK46" i="2"/>
  <c r="AK45" i="2"/>
  <c r="AK44" i="2"/>
  <c r="AK43" i="2"/>
  <c r="AK42" i="2"/>
  <c r="AK41" i="2"/>
  <c r="AK40" i="2"/>
  <c r="AK39" i="2"/>
  <c r="AK38" i="2"/>
  <c r="AK50" i="2"/>
  <c r="AK49" i="2"/>
  <c r="AK47" i="2"/>
  <c r="AK36" i="2"/>
  <c r="AK35" i="2"/>
  <c r="AK34" i="2"/>
  <c r="AK33" i="2"/>
  <c r="AK53" i="2"/>
  <c r="AK48" i="2"/>
  <c r="AK51" i="2"/>
  <c r="AK32" i="2"/>
  <c r="AK37" i="2"/>
  <c r="AK28" i="2"/>
  <c r="AK26" i="2"/>
  <c r="AK30" i="2"/>
  <c r="AK29" i="2"/>
  <c r="AK23" i="2"/>
  <c r="AK21" i="2"/>
  <c r="AK31" i="2"/>
  <c r="AK22" i="2"/>
  <c r="AK20" i="2"/>
  <c r="AK25" i="2"/>
  <c r="AK19" i="2"/>
  <c r="AK27" i="2"/>
  <c r="AK16" i="2"/>
  <c r="AK18" i="2"/>
  <c r="AK17" i="2"/>
  <c r="Q54" i="2"/>
  <c r="Q53" i="2"/>
  <c r="Q52" i="2"/>
  <c r="Q51" i="2"/>
  <c r="Q50" i="2"/>
  <c r="Q49" i="2"/>
  <c r="Q48" i="2"/>
  <c r="Q47" i="2"/>
  <c r="Q46" i="2"/>
  <c r="Q36" i="2"/>
  <c r="Q42" i="2"/>
  <c r="Q38" i="2"/>
  <c r="Q39" i="2"/>
  <c r="Q44" i="2"/>
  <c r="Q41" i="2"/>
  <c r="Q43" i="2"/>
  <c r="Q31" i="2"/>
  <c r="Q40" i="2"/>
  <c r="Q32" i="2"/>
  <c r="Q29" i="2"/>
  <c r="Q27" i="2"/>
  <c r="Q26" i="2"/>
  <c r="Q18" i="2"/>
  <c r="Q17" i="2"/>
  <c r="Q16" i="2"/>
  <c r="Q37" i="2"/>
  <c r="Q34" i="2"/>
  <c r="Q21" i="2"/>
  <c r="Q45" i="2"/>
  <c r="Q35" i="2"/>
  <c r="Q23" i="2"/>
  <c r="Q20" i="2"/>
  <c r="Q25" i="2"/>
  <c r="Q30" i="2"/>
  <c r="Q19" i="2"/>
  <c r="Q28" i="2"/>
  <c r="Q33" i="2"/>
  <c r="Q22" i="2"/>
  <c r="AM54" i="2"/>
  <c r="AM53" i="2"/>
  <c r="AM52" i="2"/>
  <c r="AM51" i="2"/>
  <c r="AM50" i="2"/>
  <c r="AM49" i="2"/>
  <c r="AM47" i="2"/>
  <c r="AM48" i="2"/>
  <c r="AM39" i="2"/>
  <c r="AM34" i="2"/>
  <c r="AM33" i="2"/>
  <c r="AM32" i="2"/>
  <c r="AM31" i="2"/>
  <c r="AM30" i="2"/>
  <c r="AM29" i="2"/>
  <c r="AM28" i="2"/>
  <c r="AM27" i="2"/>
  <c r="AM26" i="2"/>
  <c r="AM25" i="2"/>
  <c r="AM46" i="2"/>
  <c r="AM35" i="2"/>
  <c r="AM40" i="2"/>
  <c r="AM45" i="2"/>
  <c r="AM44" i="2"/>
  <c r="AM43" i="2"/>
  <c r="AM41" i="2"/>
  <c r="AM42" i="2"/>
  <c r="AM37" i="2"/>
  <c r="AM36" i="2"/>
  <c r="AM23" i="2"/>
  <c r="AM38" i="2"/>
  <c r="AM22" i="2"/>
  <c r="AM20" i="2"/>
  <c r="AM19" i="2"/>
  <c r="AM17" i="2"/>
  <c r="AM16" i="2"/>
  <c r="AM18" i="2"/>
  <c r="AM21" i="2"/>
  <c r="G54" i="2"/>
  <c r="G53" i="2"/>
  <c r="G52" i="2"/>
  <c r="G47" i="2"/>
  <c r="G46" i="2"/>
  <c r="G45" i="2"/>
  <c r="G44" i="2"/>
  <c r="G43" i="2"/>
  <c r="G42" i="2"/>
  <c r="G38" i="2"/>
  <c r="G36" i="2"/>
  <c r="G48" i="2"/>
  <c r="G39" i="2"/>
  <c r="G40" i="2"/>
  <c r="G49" i="2"/>
  <c r="G31" i="2"/>
  <c r="G25" i="2"/>
  <c r="G23" i="2"/>
  <c r="G22" i="2"/>
  <c r="G21" i="2"/>
  <c r="G20" i="2"/>
  <c r="G19" i="2"/>
  <c r="G41" i="2"/>
  <c r="G32" i="2"/>
  <c r="G51" i="2"/>
  <c r="G37" i="2"/>
  <c r="G29" i="2"/>
  <c r="G27" i="2"/>
  <c r="G26" i="2"/>
  <c r="G50" i="2"/>
  <c r="G35" i="2"/>
  <c r="G34" i="2"/>
  <c r="G33" i="2"/>
  <c r="G28" i="2"/>
  <c r="G18" i="2"/>
  <c r="G17" i="2"/>
  <c r="G16" i="2"/>
  <c r="G30" i="2"/>
  <c r="Y54" i="2"/>
  <c r="Y53" i="2"/>
  <c r="Y52" i="2"/>
  <c r="Y51" i="2"/>
  <c r="Y50" i="2"/>
  <c r="Y49" i="2"/>
  <c r="Y47" i="2"/>
  <c r="Y37" i="2"/>
  <c r="Y40" i="2"/>
  <c r="Y45" i="2"/>
  <c r="Y44" i="2"/>
  <c r="Y43" i="2"/>
  <c r="Y36" i="2"/>
  <c r="Y41" i="2"/>
  <c r="Y25" i="2"/>
  <c r="Y23" i="2"/>
  <c r="Y22" i="2"/>
  <c r="Y42" i="2"/>
  <c r="Y28" i="2"/>
  <c r="Y48" i="2"/>
  <c r="Y30" i="2"/>
  <c r="Y35" i="2"/>
  <c r="Y34" i="2"/>
  <c r="Y33" i="2"/>
  <c r="Y39" i="2"/>
  <c r="Y31" i="2"/>
  <c r="Y46" i="2"/>
  <c r="Y26" i="2"/>
  <c r="Y18" i="2"/>
  <c r="Y17" i="2"/>
  <c r="Y16" i="2"/>
  <c r="Y27" i="2"/>
  <c r="Y21" i="2"/>
  <c r="Y29" i="2"/>
  <c r="Y38" i="2"/>
  <c r="Y32" i="2"/>
  <c r="Y20" i="2"/>
  <c r="Y19" i="2"/>
  <c r="J49" i="2"/>
  <c r="J48" i="2"/>
  <c r="J47" i="2"/>
  <c r="J46" i="2"/>
  <c r="J45" i="2"/>
  <c r="J44" i="2"/>
  <c r="J43" i="2"/>
  <c r="J42" i="2"/>
  <c r="J41" i="2"/>
  <c r="J40" i="2"/>
  <c r="J39" i="2"/>
  <c r="J38" i="2"/>
  <c r="J53" i="2"/>
  <c r="J51" i="2"/>
  <c r="J50" i="2"/>
  <c r="J54" i="2"/>
  <c r="J52" i="2"/>
  <c r="J35" i="2"/>
  <c r="J34" i="2"/>
  <c r="J33" i="2"/>
  <c r="J32" i="2"/>
  <c r="J31" i="2"/>
  <c r="J37" i="2"/>
  <c r="J29" i="2"/>
  <c r="J27" i="2"/>
  <c r="J26" i="2"/>
  <c r="J30" i="2"/>
  <c r="J28" i="2"/>
  <c r="J36" i="2"/>
  <c r="J20" i="2"/>
  <c r="J22" i="2"/>
  <c r="J19" i="2"/>
  <c r="J23" i="2"/>
  <c r="J21" i="2"/>
  <c r="J18" i="2"/>
  <c r="J16" i="2"/>
  <c r="J25" i="2"/>
  <c r="J17" i="2"/>
</calcChain>
</file>

<file path=xl/sharedStrings.xml><?xml version="1.0" encoding="utf-8"?>
<sst xmlns="http://schemas.openxmlformats.org/spreadsheetml/2006/main" count="178" uniqueCount="95">
  <si>
    <t>Ribe Jernindustri A/S</t>
  </si>
  <si>
    <t>Language:</t>
  </si>
  <si>
    <t>∆T</t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</si>
  <si>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f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</si>
  <si>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r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</si>
  <si>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i</t>
    </r>
  </si>
  <si>
    <r>
      <rPr>
        <b/>
        <sz val="14"/>
        <color theme="1"/>
        <rFont val="Calibri"/>
      </rPr>
      <t>dT</t>
    </r>
    <r>
      <rPr>
        <b/>
        <vertAlign val="subscript"/>
        <sz val="14"/>
        <color rgb="FF000000"/>
        <rFont val="Calibri"/>
      </rPr>
      <t>ln</t>
    </r>
  </si>
  <si>
    <t>1P/10</t>
  </si>
  <si>
    <t>2PSL/70</t>
  </si>
  <si>
    <t>2P/20</t>
  </si>
  <si>
    <t>3P/30</t>
  </si>
  <si>
    <t>PKP/21</t>
  </si>
  <si>
    <t>1PK/11</t>
  </si>
  <si>
    <t>2PK/22</t>
  </si>
  <si>
    <t>3PK/33</t>
  </si>
  <si>
    <t>Stamdata</t>
  </si>
  <si>
    <t>Produkt type</t>
  </si>
  <si>
    <t>language</t>
  </si>
  <si>
    <t>Dansk</t>
  </si>
  <si>
    <t>Saltgade 11</t>
  </si>
  <si>
    <t>DK-6760 Ribe</t>
  </si>
  <si>
    <t>Tel.: +45 7542 0255</t>
  </si>
  <si>
    <t>www.rio.dk</t>
  </si>
  <si>
    <t>www.hudevad.dk</t>
  </si>
  <si>
    <t>Indtast temperatursæt</t>
  </si>
  <si>
    <t>Fremløbstemperatur</t>
  </si>
  <si>
    <t>Returtemperatur</t>
  </si>
  <si>
    <t>Rumtemperatur</t>
  </si>
  <si>
    <t>Reduceringsfaktor * [%]</t>
  </si>
  <si>
    <t>RIOpanel Standard DK</t>
  </si>
  <si>
    <t>Højde [mm]</t>
  </si>
  <si>
    <t>Type</t>
  </si>
  <si>
    <t>Længde [mm]</t>
  </si>
  <si>
    <t>Temperatursæt</t>
  </si>
  <si>
    <t>*Reduceringsfaktor anvendes ved reduktion af varmeydelsen, f.eks. hvor radiatorer skal monteres i grav eller under loft</t>
  </si>
  <si>
    <t xml:space="preserve"> = Kvik lagerprogram</t>
  </si>
  <si>
    <t>Deutsch</t>
  </si>
  <si>
    <t>www.riopanel.de</t>
  </si>
  <si>
    <t>www.hudevad.de</t>
  </si>
  <si>
    <t>Temperatursatz eingeben</t>
  </si>
  <si>
    <t>Vorlauftemperatur</t>
  </si>
  <si>
    <t>Rücklauftemperatur</t>
  </si>
  <si>
    <t>Raumtemperatur</t>
  </si>
  <si>
    <t>Reduktionsfaktor * [%]</t>
  </si>
  <si>
    <t>RIOpanel Standard DE</t>
  </si>
  <si>
    <t>Bauhöhe [mm]</t>
  </si>
  <si>
    <t>Typ</t>
  </si>
  <si>
    <t>Baulänge [mm]</t>
  </si>
  <si>
    <t>Temperatursatz</t>
  </si>
  <si>
    <t>*Der Reduktionsfaktor wird für die Reduzierung der Wärmeleistung verwendet, z.B. wenn Heizkörper in Gräben oder unter Decken zu montieren sind</t>
  </si>
  <si>
    <t xml:space="preserve"> </t>
  </si>
  <si>
    <t>English</t>
  </si>
  <si>
    <t>Unit 5 Cyan Park - Phoenix Way </t>
  </si>
  <si>
    <t>Coventry, CV2 4QP</t>
  </si>
  <si>
    <t xml:space="preserve"> Tel.: +44 (0) 2476 88 1200</t>
  </si>
  <si>
    <t>www.riopanel.com</t>
  </si>
  <si>
    <t>www.hudevad.com</t>
  </si>
  <si>
    <t>Enter temperature set</t>
  </si>
  <si>
    <t>Flow temperature</t>
  </si>
  <si>
    <t>Return temperature</t>
  </si>
  <si>
    <t>Room temperature</t>
  </si>
  <si>
    <t>Reduction factor * [%]</t>
  </si>
  <si>
    <t>RIOpanel Standard UK</t>
  </si>
  <si>
    <t>Height [mm]</t>
  </si>
  <si>
    <t>Length [mm]</t>
  </si>
  <si>
    <t>Temperature set</t>
  </si>
  <si>
    <t>*The reduction factor is used for heat output reduction, e.g. when radiators are to be installed in trenches or under ceilings</t>
  </si>
  <si>
    <t>François</t>
  </si>
  <si>
    <t>Plomb'Art</t>
  </si>
  <si>
    <t>Kim Staeger-Holst</t>
  </si>
  <si>
    <t>Tel.: +33 180 815310</t>
  </si>
  <si>
    <t>Norsk</t>
  </si>
  <si>
    <t>Svenska</t>
  </si>
  <si>
    <t>n</t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</si>
  <si>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</si>
  <si>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</si>
  <si>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</si>
  <si>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t>KG/m</t>
  </si>
  <si>
    <t>L/m</t>
  </si>
  <si>
    <t>Printed:</t>
  </si>
  <si>
    <t>ALT MED GULT SKAL UDFYLDES!!!</t>
  </si>
  <si>
    <r>
      <rPr>
        <b/>
        <sz val="11"/>
        <color theme="1"/>
        <rFont val="Calibri"/>
      </rPr>
      <t xml:space="preserve">W/m </t>
    </r>
    <r>
      <rPr>
        <b/>
        <sz val="8"/>
        <color theme="1"/>
        <rFont val="Calibri"/>
      </rPr>
      <t>(75/65-20)</t>
    </r>
  </si>
  <si>
    <r>
      <rPr>
        <b/>
        <sz val="11"/>
        <color theme="1"/>
        <rFont val="Calibri"/>
      </rPr>
      <t xml:space="preserve">W/m </t>
    </r>
    <r>
      <rPr>
        <b/>
        <sz val="8"/>
        <color theme="1"/>
        <rFont val="Calibri"/>
      </rPr>
      <t>(75/65-20)</t>
    </r>
  </si>
  <si>
    <r>
      <rPr>
        <b/>
        <sz val="11"/>
        <color theme="1"/>
        <rFont val="Calibri"/>
      </rPr>
      <t xml:space="preserve">W/m </t>
    </r>
    <r>
      <rPr>
        <b/>
        <sz val="8"/>
        <color theme="1"/>
        <rFont val="Calibri"/>
      </rPr>
      <t>(75/65-20)</t>
    </r>
  </si>
  <si>
    <t>TILLÆG</t>
  </si>
  <si>
    <t>/</t>
  </si>
  <si>
    <t>-</t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</si>
  <si>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f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</si>
  <si>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r</t>
    </r>
  </si>
  <si>
    <r>
      <rPr>
        <b/>
        <sz val="14"/>
        <color theme="1"/>
        <rFont val="Calibri"/>
      </rPr>
      <t>T</t>
    </r>
    <r>
      <rPr>
        <b/>
        <vertAlign val="subscript"/>
        <sz val="14"/>
        <color rgb="FF000000"/>
        <rFont val="Calibri"/>
      </rPr>
      <t>i</t>
    </r>
  </si>
  <si>
    <r>
      <rPr>
        <b/>
        <sz val="14"/>
        <color theme="1"/>
        <rFont val="Calibri"/>
      </rPr>
      <t>dT</t>
    </r>
    <r>
      <rPr>
        <b/>
        <vertAlign val="subscript"/>
        <sz val="14"/>
        <color rgb="FF000000"/>
        <rFont val="Calibri"/>
      </rPr>
      <t>ln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</si>
  <si>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</si>
  <si>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</si>
  <si>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r>
      <rPr>
        <b/>
        <sz val="11"/>
        <color theme="0"/>
        <rFont val="Calibri"/>
      </rPr>
      <t xml:space="preserve">W/m </t>
    </r>
    <r>
      <rPr>
        <b/>
        <sz val="8"/>
        <color rgb="FFFFFFFF"/>
        <rFont val="Calibri"/>
      </rPr>
      <t>(75/65-20)</t>
    </r>
  </si>
  <si>
    <t>fn4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</si>
</sst>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˚\C"/>
    <numFmt numFmtId="165" formatCode="0\ \W"/>
    <numFmt numFmtId="166" formatCode="0.0000"/>
    <numFmt numFmtId="167" formatCode="0.0"/>
    <numFmt numFmtId="168" formatCode="0\ &quot;L/h&quot;"/>
  </numFmts>
  <fonts count="2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Verdana"/>
    </font>
    <font>
      <b/>
      <sz val="11"/>
      <color theme="0"/>
      <name val="Calibri"/>
    </font>
    <font>
      <sz val="11"/>
      <color rgb="FFBFBFBF"/>
      <name val="Calibri"/>
    </font>
    <font>
      <b/>
      <sz val="12"/>
      <color theme="0"/>
      <name val="Calibri"/>
    </font>
    <font>
      <sz val="11"/>
      <name val="Calibri"/>
    </font>
    <font>
      <b/>
      <sz val="16"/>
      <color theme="0"/>
      <name val="Calibri"/>
    </font>
    <font>
      <b/>
      <sz val="12"/>
      <color theme="1"/>
      <name val="Calibri"/>
    </font>
    <font>
      <b/>
      <sz val="14"/>
      <color theme="1"/>
      <name val="Calibri"/>
    </font>
    <font>
      <u/>
      <sz val="9"/>
      <color theme="10"/>
      <name val="Verdana"/>
    </font>
    <font>
      <u/>
      <sz val="9"/>
      <color theme="10"/>
      <name val="Verdana"/>
    </font>
    <font>
      <b/>
      <sz val="16"/>
      <color theme="1"/>
      <name val="Calibri"/>
    </font>
    <font>
      <b/>
      <sz val="11"/>
      <color theme="1"/>
      <name val="Calibri"/>
    </font>
    <font>
      <sz val="36"/>
      <color theme="1"/>
      <name val="Calibri"/>
    </font>
    <font>
      <sz val="16"/>
      <color theme="1"/>
      <name val="Calibri"/>
    </font>
    <font>
      <sz val="24"/>
      <color theme="1"/>
      <name val="Calibri"/>
    </font>
    <font>
      <u/>
      <sz val="11"/>
      <color theme="10"/>
      <name val="Calibri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9"/>
      <color theme="1"/>
      <name val="Verdana"/>
    </font>
    <font>
      <b/>
      <i/>
      <sz val="11"/>
      <color theme="1"/>
      <name val="Calibri"/>
    </font>
    <font>
      <sz val="20"/>
      <color theme="1"/>
      <name val="Calibri"/>
    </font>
    <font>
      <b/>
      <vertAlign val="subscript"/>
      <sz val="14"/>
      <color rgb="FF000000"/>
      <name val="Calibri"/>
    </font>
    <font>
      <b/>
      <sz val="8"/>
      <color rgb="FFFFFFFF"/>
      <name val="Calibri"/>
    </font>
    <font>
      <b/>
      <sz val="8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rgb="FFFFAE5D"/>
        <bgColor rgb="FFFFAE5D"/>
      </patternFill>
    </fill>
    <fill>
      <patternFill patternType="solid">
        <fgColor rgb="FFFF0000"/>
        <bgColor rgb="FFFF0000"/>
      </patternFill>
    </fill>
    <fill>
      <patternFill patternType="solid">
        <fgColor rgb="FFFF8811"/>
        <bgColor rgb="FFFF8811"/>
      </patternFill>
    </fill>
    <fill>
      <patternFill patternType="solid">
        <fgColor rgb="FFFFFF00"/>
        <bgColor rgb="FFFFFF00"/>
      </patternFill>
    </fill>
  </fills>
  <borders count="1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theme="0"/>
      </right>
      <top style="medium">
        <color rgb="FF000000"/>
      </top>
      <bottom/>
      <diagonal/>
    </border>
    <border>
      <left style="medium">
        <color theme="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theme="0"/>
      </bottom>
      <diagonal/>
    </border>
    <border>
      <left/>
      <right/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/>
      <top style="medium">
        <color theme="0"/>
      </top>
      <bottom style="medium">
        <color rgb="FF000000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/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theme="0"/>
      </right>
      <top style="thick">
        <color rgb="FF000000"/>
      </top>
      <bottom style="medium">
        <color theme="0"/>
      </bottom>
      <diagonal/>
    </border>
    <border>
      <left style="thick">
        <color theme="0"/>
      </left>
      <right/>
      <top style="thick">
        <color rgb="FF000000"/>
      </top>
      <bottom style="medium">
        <color theme="0"/>
      </bottom>
      <diagonal/>
    </border>
    <border>
      <left/>
      <right/>
      <top style="thick">
        <color rgb="FF000000"/>
      </top>
      <bottom style="medium">
        <color theme="0"/>
      </bottom>
      <diagonal/>
    </border>
    <border>
      <left/>
      <right style="thick">
        <color theme="0"/>
      </right>
      <top style="thick">
        <color rgb="FF000000"/>
      </top>
      <bottom style="medium">
        <color theme="0"/>
      </bottom>
      <diagonal/>
    </border>
    <border>
      <left/>
      <right style="medium">
        <color rgb="FF000000"/>
      </right>
      <top style="thick">
        <color rgb="FF000000"/>
      </top>
      <bottom style="medium">
        <color theme="0"/>
      </bottom>
      <diagonal/>
    </border>
    <border>
      <left style="medium">
        <color rgb="FF00000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0000"/>
      </left>
      <right style="thick">
        <color theme="0"/>
      </right>
      <top style="medium">
        <color theme="0"/>
      </top>
      <bottom style="thick">
        <color rgb="FF000000"/>
      </bottom>
      <diagonal/>
    </border>
    <border>
      <left style="thick">
        <color theme="0"/>
      </left>
      <right style="medium">
        <color theme="0"/>
      </right>
      <top/>
      <bottom style="thick">
        <color rgb="FF000000"/>
      </bottom>
      <diagonal/>
    </border>
    <border>
      <left style="medium">
        <color theme="0"/>
      </left>
      <right style="medium">
        <color theme="0"/>
      </right>
      <top/>
      <bottom style="thick">
        <color rgb="FF000000"/>
      </bottom>
      <diagonal/>
    </border>
    <border>
      <left style="medium">
        <color theme="0"/>
      </left>
      <right style="thick">
        <color theme="0"/>
      </right>
      <top/>
      <bottom style="thick">
        <color rgb="FF000000"/>
      </bottom>
      <diagonal/>
    </border>
    <border>
      <left style="medium">
        <color theme="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theme="0"/>
      </left>
      <right style="medium">
        <color theme="0"/>
      </right>
      <top style="thick">
        <color rgb="FF000000"/>
      </top>
      <bottom style="thin">
        <color theme="0"/>
      </bottom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theme="0"/>
      </left>
      <right/>
      <top style="medium">
        <color theme="0"/>
      </top>
      <bottom style="thick">
        <color rgb="FF000000"/>
      </bottom>
      <diagonal/>
    </border>
    <border>
      <left/>
      <right/>
      <top style="medium">
        <color theme="0"/>
      </top>
      <bottom style="thick">
        <color rgb="FF000000"/>
      </bottom>
      <diagonal/>
    </border>
    <border>
      <left/>
      <right style="thick">
        <color theme="0"/>
      </right>
      <top style="medium">
        <color theme="0"/>
      </top>
      <bottom style="thick">
        <color rgb="FF000000"/>
      </bottom>
      <diagonal/>
    </border>
    <border>
      <left/>
      <right style="medium">
        <color rgb="FF000000"/>
      </right>
      <top style="medium">
        <color theme="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30" xfId="0" applyNumberFormat="1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9" fontId="13" fillId="5" borderId="30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1" xfId="0" applyFont="1" applyBorder="1" applyAlignment="1">
      <alignment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165" fontId="1" fillId="2" borderId="68" xfId="0" applyNumberFormat="1" applyFont="1" applyFill="1" applyBorder="1" applyAlignment="1">
      <alignment horizontal="center" vertical="center"/>
    </xf>
    <xf numFmtId="165" fontId="1" fillId="2" borderId="69" xfId="0" applyNumberFormat="1" applyFont="1" applyFill="1" applyBorder="1" applyAlignment="1">
      <alignment horizontal="center" vertical="center"/>
    </xf>
    <xf numFmtId="165" fontId="1" fillId="2" borderId="70" xfId="0" applyNumberFormat="1" applyFont="1" applyFill="1" applyBorder="1" applyAlignment="1">
      <alignment horizontal="center" vertical="center"/>
    </xf>
    <xf numFmtId="165" fontId="1" fillId="2" borderId="71" xfId="0" applyNumberFormat="1" applyFont="1" applyFill="1" applyBorder="1" applyAlignment="1">
      <alignment horizontal="center" vertical="center"/>
    </xf>
    <xf numFmtId="0" fontId="13" fillId="5" borderId="72" xfId="0" applyFont="1" applyFill="1" applyBorder="1" applyAlignment="1">
      <alignment horizontal="center" vertical="center"/>
    </xf>
    <xf numFmtId="165" fontId="1" fillId="5" borderId="73" xfId="0" applyNumberFormat="1" applyFont="1" applyFill="1" applyBorder="1" applyAlignment="1">
      <alignment horizontal="center" vertical="center"/>
    </xf>
    <xf numFmtId="165" fontId="1" fillId="5" borderId="74" xfId="0" applyNumberFormat="1" applyFont="1" applyFill="1" applyBorder="1" applyAlignment="1">
      <alignment horizontal="center" vertical="center"/>
    </xf>
    <xf numFmtId="165" fontId="1" fillId="5" borderId="75" xfId="0" applyNumberFormat="1" applyFont="1" applyFill="1" applyBorder="1" applyAlignment="1">
      <alignment horizontal="center" vertical="center"/>
    </xf>
    <xf numFmtId="165" fontId="1" fillId="5" borderId="76" xfId="0" applyNumberFormat="1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165" fontId="1" fillId="2" borderId="73" xfId="0" applyNumberFormat="1" applyFont="1" applyFill="1" applyBorder="1" applyAlignment="1">
      <alignment horizontal="center" vertical="center"/>
    </xf>
    <xf numFmtId="165" fontId="1" fillId="2" borderId="74" xfId="0" applyNumberFormat="1" applyFont="1" applyFill="1" applyBorder="1" applyAlignment="1">
      <alignment horizontal="center" vertical="center"/>
    </xf>
    <xf numFmtId="165" fontId="1" fillId="2" borderId="75" xfId="0" applyNumberFormat="1" applyFont="1" applyFill="1" applyBorder="1" applyAlignment="1">
      <alignment horizontal="center" vertical="center"/>
    </xf>
    <xf numFmtId="165" fontId="1" fillId="2" borderId="76" xfId="0" applyNumberFormat="1" applyFont="1" applyFill="1" applyBorder="1" applyAlignment="1">
      <alignment horizontal="center" vertical="center"/>
    </xf>
    <xf numFmtId="0" fontId="1" fillId="7" borderId="77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3" fillId="5" borderId="80" xfId="0" applyFont="1" applyFill="1" applyBorder="1" applyAlignment="1">
      <alignment horizontal="center" vertical="center"/>
    </xf>
    <xf numFmtId="165" fontId="1" fillId="5" borderId="26" xfId="0" applyNumberFormat="1" applyFont="1" applyFill="1" applyBorder="1" applyAlignment="1">
      <alignment horizontal="center" vertical="center"/>
    </xf>
    <xf numFmtId="165" fontId="1" fillId="5" borderId="81" xfId="0" applyNumberFormat="1" applyFont="1" applyFill="1" applyBorder="1" applyAlignment="1">
      <alignment horizontal="center" vertical="center"/>
    </xf>
    <xf numFmtId="165" fontId="1" fillId="5" borderId="82" xfId="0" applyNumberFormat="1" applyFont="1" applyFill="1" applyBorder="1" applyAlignment="1">
      <alignment horizontal="center" vertical="center"/>
    </xf>
    <xf numFmtId="165" fontId="1" fillId="5" borderId="83" xfId="0" applyNumberFormat="1" applyFont="1" applyFill="1" applyBorder="1" applyAlignment="1">
      <alignment horizontal="center" vertical="center"/>
    </xf>
    <xf numFmtId="0" fontId="1" fillId="7" borderId="84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8" fillId="0" borderId="85" xfId="0" applyFont="1" applyBorder="1"/>
    <xf numFmtId="0" fontId="18" fillId="0" borderId="85" xfId="0" applyFont="1" applyBorder="1" applyAlignment="1">
      <alignment vertical="center" wrapText="1"/>
    </xf>
    <xf numFmtId="0" fontId="1" fillId="8" borderId="86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/>
    </xf>
    <xf numFmtId="0" fontId="1" fillId="0" borderId="87" xfId="0" applyFont="1" applyBorder="1" applyAlignment="1">
      <alignment horizontal="center" vertical="center"/>
    </xf>
    <xf numFmtId="0" fontId="13" fillId="2" borderId="88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65" fontId="1" fillId="2" borderId="89" xfId="0" applyNumberFormat="1" applyFont="1" applyFill="1" applyBorder="1" applyAlignment="1">
      <alignment horizontal="center" vertical="center"/>
    </xf>
    <xf numFmtId="165" fontId="1" fillId="2" borderId="90" xfId="0" applyNumberFormat="1" applyFont="1" applyFill="1" applyBorder="1" applyAlignment="1">
      <alignment horizontal="center" vertical="center"/>
    </xf>
    <xf numFmtId="165" fontId="1" fillId="2" borderId="91" xfId="0" applyNumberFormat="1" applyFont="1" applyFill="1" applyBorder="1" applyAlignment="1">
      <alignment horizontal="center" vertical="center"/>
    </xf>
    <xf numFmtId="0" fontId="1" fillId="7" borderId="92" xfId="0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18" fillId="0" borderId="93" xfId="0" applyFont="1" applyBorder="1"/>
    <xf numFmtId="0" fontId="1" fillId="8" borderId="93" xfId="0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/>
    </xf>
    <xf numFmtId="0" fontId="1" fillId="0" borderId="94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/>
    </xf>
    <xf numFmtId="0" fontId="13" fillId="2" borderId="80" xfId="0" applyFont="1" applyFill="1" applyBorder="1" applyAlignment="1">
      <alignment horizontal="center" vertical="center"/>
    </xf>
    <xf numFmtId="165" fontId="1" fillId="2" borderId="26" xfId="0" applyNumberFormat="1" applyFont="1" applyFill="1" applyBorder="1" applyAlignment="1">
      <alignment horizontal="center" vertical="center"/>
    </xf>
    <xf numFmtId="0" fontId="1" fillId="7" borderId="95" xfId="0" applyFont="1" applyFill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1" fillId="8" borderId="96" xfId="0" applyFont="1" applyFill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3" fillId="5" borderId="88" xfId="0" applyFont="1" applyFill="1" applyBorder="1" applyAlignment="1">
      <alignment horizontal="center" vertical="center"/>
    </xf>
    <xf numFmtId="165" fontId="1" fillId="5" borderId="20" xfId="0" applyNumberFormat="1" applyFont="1" applyFill="1" applyBorder="1" applyAlignment="1">
      <alignment horizontal="center" vertical="center"/>
    </xf>
    <xf numFmtId="165" fontId="1" fillId="5" borderId="89" xfId="0" applyNumberFormat="1" applyFont="1" applyFill="1" applyBorder="1" applyAlignment="1">
      <alignment horizontal="center" vertical="center"/>
    </xf>
    <xf numFmtId="165" fontId="1" fillId="5" borderId="90" xfId="0" applyNumberFormat="1" applyFont="1" applyFill="1" applyBorder="1" applyAlignment="1">
      <alignment horizontal="center" vertical="center"/>
    </xf>
    <xf numFmtId="165" fontId="1" fillId="5" borderId="91" xfId="0" applyNumberFormat="1" applyFont="1" applyFill="1" applyBorder="1" applyAlignment="1">
      <alignment horizontal="center" vertical="center"/>
    </xf>
    <xf numFmtId="165" fontId="1" fillId="2" borderId="81" xfId="0" applyNumberFormat="1" applyFont="1" applyFill="1" applyBorder="1" applyAlignment="1">
      <alignment horizontal="center" vertical="center"/>
    </xf>
    <xf numFmtId="165" fontId="1" fillId="2" borderId="82" xfId="0" applyNumberFormat="1" applyFont="1" applyFill="1" applyBorder="1" applyAlignment="1">
      <alignment horizontal="center" vertical="center"/>
    </xf>
    <xf numFmtId="165" fontId="1" fillId="2" borderId="83" xfId="0" applyNumberFormat="1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165" fontId="1" fillId="2" borderId="99" xfId="0" applyNumberFormat="1" applyFont="1" applyFill="1" applyBorder="1" applyAlignment="1">
      <alignment horizontal="center" vertical="center"/>
    </xf>
    <xf numFmtId="165" fontId="1" fillId="2" borderId="100" xfId="0" applyNumberFormat="1" applyFont="1" applyFill="1" applyBorder="1" applyAlignment="1">
      <alignment horizontal="center" vertical="center"/>
    </xf>
    <xf numFmtId="165" fontId="1" fillId="2" borderId="101" xfId="0" applyNumberFormat="1" applyFont="1" applyFill="1" applyBorder="1" applyAlignment="1">
      <alignment horizontal="center" vertical="center"/>
    </xf>
    <xf numFmtId="165" fontId="1" fillId="2" borderId="102" xfId="0" applyNumberFormat="1" applyFont="1" applyFill="1" applyBorder="1" applyAlignment="1">
      <alignment horizontal="center" vertical="center"/>
    </xf>
    <xf numFmtId="0" fontId="13" fillId="2" borderId="103" xfId="0" applyFont="1" applyFill="1" applyBorder="1" applyAlignment="1">
      <alignment horizontal="center" vertical="center"/>
    </xf>
    <xf numFmtId="165" fontId="1" fillId="2" borderId="104" xfId="0" applyNumberFormat="1" applyFont="1" applyFill="1" applyBorder="1" applyAlignment="1">
      <alignment horizontal="center" vertical="center"/>
    </xf>
    <xf numFmtId="165" fontId="1" fillId="2" borderId="105" xfId="0" applyNumberFormat="1" applyFont="1" applyFill="1" applyBorder="1" applyAlignment="1">
      <alignment horizontal="center" vertical="center"/>
    </xf>
    <xf numFmtId="165" fontId="1" fillId="2" borderId="106" xfId="0" applyNumberFormat="1" applyFont="1" applyFill="1" applyBorder="1" applyAlignment="1">
      <alignment horizontal="center" vertical="center"/>
    </xf>
    <xf numFmtId="165" fontId="1" fillId="2" borderId="107" xfId="0" applyNumberFormat="1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3" fillId="3" borderId="109" xfId="0" applyFont="1" applyFill="1" applyBorder="1" applyAlignment="1">
      <alignment horizontal="center" vertical="center"/>
    </xf>
    <xf numFmtId="0" fontId="3" fillId="3" borderId="110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3" fillId="3" borderId="1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3" fillId="3" borderId="117" xfId="0" applyFont="1" applyFill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166" fontId="1" fillId="0" borderId="89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91" xfId="0" applyNumberFormat="1" applyFont="1" applyBorder="1" applyAlignment="1">
      <alignment horizontal="center" vertical="center"/>
    </xf>
    <xf numFmtId="166" fontId="21" fillId="0" borderId="35" xfId="0" applyNumberFormat="1" applyFont="1" applyBorder="1" applyAlignment="1">
      <alignment horizontal="center" vertical="center"/>
    </xf>
    <xf numFmtId="166" fontId="21" fillId="0" borderId="36" xfId="0" applyNumberFormat="1" applyFont="1" applyBorder="1" applyAlignment="1">
      <alignment horizontal="center" vertical="center"/>
    </xf>
    <xf numFmtId="166" fontId="21" fillId="0" borderId="118" xfId="0" applyNumberFormat="1" applyFont="1" applyBorder="1" applyAlignment="1">
      <alignment horizontal="center" vertical="center"/>
    </xf>
    <xf numFmtId="0" fontId="3" fillId="3" borderId="119" xfId="0" applyFont="1" applyFill="1" applyBorder="1" applyAlignment="1">
      <alignment horizontal="center" vertical="center"/>
    </xf>
    <xf numFmtId="1" fontId="1" fillId="5" borderId="74" xfId="0" applyNumberFormat="1" applyFont="1" applyFill="1" applyBorder="1" applyAlignment="1">
      <alignment horizontal="center" vertical="center"/>
    </xf>
    <xf numFmtId="1" fontId="1" fillId="5" borderId="75" xfId="0" applyNumberFormat="1" applyFont="1" applyFill="1" applyBorder="1" applyAlignment="1">
      <alignment horizontal="center" vertical="center"/>
    </xf>
    <xf numFmtId="1" fontId="1" fillId="5" borderId="76" xfId="0" applyNumberFormat="1" applyFont="1" applyFill="1" applyBorder="1" applyAlignment="1">
      <alignment horizontal="center" vertical="center"/>
    </xf>
    <xf numFmtId="1" fontId="21" fillId="5" borderId="74" xfId="0" applyNumberFormat="1" applyFont="1" applyFill="1" applyBorder="1" applyAlignment="1">
      <alignment horizontal="center" vertical="center"/>
    </xf>
    <xf numFmtId="1" fontId="21" fillId="5" borderId="75" xfId="0" applyNumberFormat="1" applyFont="1" applyFill="1" applyBorder="1" applyAlignment="1">
      <alignment horizontal="center" vertical="center"/>
    </xf>
    <xf numFmtId="1" fontId="21" fillId="5" borderId="76" xfId="0" applyNumberFormat="1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67" fontId="1" fillId="0" borderId="74" xfId="0" applyNumberFormat="1" applyFont="1" applyBorder="1" applyAlignment="1">
      <alignment horizontal="center" vertical="center"/>
    </xf>
    <xf numFmtId="167" fontId="1" fillId="0" borderId="120" xfId="0" applyNumberFormat="1" applyFont="1" applyBorder="1" applyAlignment="1">
      <alignment horizontal="center" vertical="center"/>
    </xf>
    <xf numFmtId="167" fontId="1" fillId="0" borderId="76" xfId="0" applyNumberFormat="1" applyFont="1" applyBorder="1" applyAlignment="1">
      <alignment horizontal="center" vertical="center"/>
    </xf>
    <xf numFmtId="167" fontId="21" fillId="0" borderId="74" xfId="0" applyNumberFormat="1" applyFont="1" applyBorder="1" applyAlignment="1">
      <alignment horizontal="center" vertical="center"/>
    </xf>
    <xf numFmtId="167" fontId="21" fillId="0" borderId="120" xfId="0" applyNumberFormat="1" applyFont="1" applyBorder="1" applyAlignment="1">
      <alignment horizontal="center" vertical="center"/>
    </xf>
    <xf numFmtId="167" fontId="21" fillId="0" borderId="76" xfId="0" applyNumberFormat="1" applyFont="1" applyBorder="1" applyAlignment="1">
      <alignment horizontal="center" vertical="center"/>
    </xf>
    <xf numFmtId="0" fontId="3" fillId="3" borderId="121" xfId="0" applyFont="1" applyFill="1" applyBorder="1" applyAlignment="1">
      <alignment horizontal="center" vertical="center"/>
    </xf>
    <xf numFmtId="0" fontId="1" fillId="5" borderId="81" xfId="0" applyFont="1" applyFill="1" applyBorder="1" applyAlignment="1">
      <alignment horizontal="center" vertical="center"/>
    </xf>
    <xf numFmtId="167" fontId="1" fillId="5" borderId="81" xfId="0" applyNumberFormat="1" applyFont="1" applyFill="1" applyBorder="1" applyAlignment="1">
      <alignment horizontal="center" vertical="center"/>
    </xf>
    <xf numFmtId="167" fontId="1" fillId="5" borderId="82" xfId="0" applyNumberFormat="1" applyFont="1" applyFill="1" applyBorder="1" applyAlignment="1">
      <alignment horizontal="center" vertical="center"/>
    </xf>
    <xf numFmtId="167" fontId="1" fillId="5" borderId="83" xfId="0" applyNumberFormat="1" applyFont="1" applyFill="1" applyBorder="1" applyAlignment="1">
      <alignment horizontal="center" vertical="center"/>
    </xf>
    <xf numFmtId="167" fontId="21" fillId="5" borderId="122" xfId="0" applyNumberFormat="1" applyFont="1" applyFill="1" applyBorder="1" applyAlignment="1">
      <alignment horizontal="center" vertical="center"/>
    </xf>
    <xf numFmtId="167" fontId="21" fillId="5" borderId="123" xfId="0" applyNumberFormat="1" applyFont="1" applyFill="1" applyBorder="1" applyAlignment="1">
      <alignment horizontal="center" vertical="center"/>
    </xf>
    <xf numFmtId="167" fontId="21" fillId="5" borderId="124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1" fillId="0" borderId="40" xfId="0" applyFont="1" applyBorder="1" applyAlignment="1">
      <alignment horizontal="center" vertical="center"/>
    </xf>
    <xf numFmtId="0" fontId="22" fillId="2" borderId="5" xfId="0" applyFont="1" applyFill="1" applyBorder="1" applyAlignment="1">
      <alignment vertical="top"/>
    </xf>
    <xf numFmtId="14" fontId="22" fillId="2" borderId="77" xfId="0" applyNumberFormat="1" applyFont="1" applyFill="1" applyBorder="1" applyAlignment="1">
      <alignment vertical="top"/>
    </xf>
    <xf numFmtId="0" fontId="22" fillId="2" borderId="126" xfId="0" applyFont="1" applyFill="1" applyBorder="1" applyAlignment="1">
      <alignment vertical="top"/>
    </xf>
    <xf numFmtId="0" fontId="1" fillId="2" borderId="126" xfId="0" applyFont="1" applyFill="1" applyBorder="1" applyAlignment="1">
      <alignment horizontal="center" vertical="center"/>
    </xf>
    <xf numFmtId="0" fontId="1" fillId="2" borderId="123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3" fillId="8" borderId="117" xfId="0" applyFont="1" applyFill="1" applyBorder="1" applyAlignment="1">
      <alignment horizontal="center" vertical="center"/>
    </xf>
    <xf numFmtId="0" fontId="1" fillId="8" borderId="89" xfId="0" applyFont="1" applyFill="1" applyBorder="1" applyAlignment="1">
      <alignment horizontal="center" vertical="center"/>
    </xf>
    <xf numFmtId="166" fontId="21" fillId="8" borderId="127" xfId="0" applyNumberFormat="1" applyFont="1" applyFill="1" applyBorder="1" applyAlignment="1">
      <alignment horizontal="center" vertical="center"/>
    </xf>
    <xf numFmtId="166" fontId="21" fillId="8" borderId="128" xfId="0" applyNumberFormat="1" applyFont="1" applyFill="1" applyBorder="1" applyAlignment="1">
      <alignment horizontal="center" vertical="center"/>
    </xf>
    <xf numFmtId="166" fontId="21" fillId="8" borderId="3" xfId="0" applyNumberFormat="1" applyFont="1" applyFill="1" applyBorder="1" applyAlignment="1">
      <alignment horizontal="center" vertical="center"/>
    </xf>
    <xf numFmtId="0" fontId="13" fillId="8" borderId="119" xfId="0" applyFont="1" applyFill="1" applyBorder="1" applyAlignment="1">
      <alignment horizontal="center" vertical="center"/>
    </xf>
    <xf numFmtId="0" fontId="1" fillId="8" borderId="74" xfId="0" applyFont="1" applyFill="1" applyBorder="1" applyAlignment="1">
      <alignment horizontal="center" vertical="center"/>
    </xf>
    <xf numFmtId="0" fontId="21" fillId="8" borderId="74" xfId="0" applyFont="1" applyFill="1" applyBorder="1" applyAlignment="1">
      <alignment horizontal="center" vertical="center"/>
    </xf>
    <xf numFmtId="0" fontId="21" fillId="8" borderId="72" xfId="0" applyFont="1" applyFill="1" applyBorder="1" applyAlignment="1">
      <alignment horizontal="center" vertical="center"/>
    </xf>
    <xf numFmtId="0" fontId="21" fillId="8" borderId="73" xfId="0" applyFont="1" applyFill="1" applyBorder="1" applyAlignment="1">
      <alignment horizontal="center" vertical="center"/>
    </xf>
    <xf numFmtId="9" fontId="13" fillId="2" borderId="119" xfId="0" applyNumberFormat="1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9" fontId="1" fillId="2" borderId="74" xfId="0" applyNumberFormat="1" applyFont="1" applyFill="1" applyBorder="1" applyAlignment="1">
      <alignment horizontal="center" vertical="center"/>
    </xf>
    <xf numFmtId="167" fontId="21" fillId="8" borderId="74" xfId="0" applyNumberFormat="1" applyFont="1" applyFill="1" applyBorder="1" applyAlignment="1">
      <alignment horizontal="center" vertical="center"/>
    </xf>
    <xf numFmtId="167" fontId="21" fillId="8" borderId="72" xfId="0" applyNumberFormat="1" applyFont="1" applyFill="1" applyBorder="1" applyAlignment="1">
      <alignment horizontal="center" vertical="center"/>
    </xf>
    <xf numFmtId="167" fontId="21" fillId="8" borderId="73" xfId="0" applyNumberFormat="1" applyFont="1" applyFill="1" applyBorder="1" applyAlignment="1">
      <alignment horizontal="center" vertical="center"/>
    </xf>
    <xf numFmtId="0" fontId="13" fillId="8" borderId="121" xfId="0" applyFont="1" applyFill="1" applyBorder="1" applyAlignment="1">
      <alignment horizontal="center" vertical="center"/>
    </xf>
    <xf numFmtId="0" fontId="1" fillId="8" borderId="81" xfId="0" applyFont="1" applyFill="1" applyBorder="1" applyAlignment="1">
      <alignment horizontal="center" vertical="center"/>
    </xf>
    <xf numFmtId="167" fontId="21" fillId="8" borderId="122" xfId="0" applyNumberFormat="1" applyFont="1" applyFill="1" applyBorder="1" applyAlignment="1">
      <alignment horizontal="center" vertical="center"/>
    </xf>
    <xf numFmtId="167" fontId="21" fillId="8" borderId="129" xfId="0" applyNumberFormat="1" applyFont="1" applyFill="1" applyBorder="1" applyAlignment="1">
      <alignment horizontal="center" vertical="center"/>
    </xf>
    <xf numFmtId="167" fontId="21" fillId="8" borderId="34" xfId="0" applyNumberFormat="1" applyFont="1" applyFill="1" applyBorder="1" applyAlignment="1">
      <alignment horizontal="center" vertical="center"/>
    </xf>
    <xf numFmtId="9" fontId="3" fillId="3" borderId="30" xfId="0" applyNumberFormat="1" applyFont="1" applyFill="1" applyBorder="1" applyAlignment="1">
      <alignment horizontal="center" vertical="center"/>
    </xf>
    <xf numFmtId="168" fontId="1" fillId="2" borderId="68" xfId="0" applyNumberFormat="1" applyFont="1" applyFill="1" applyBorder="1" applyAlignment="1">
      <alignment horizontal="center" vertical="center"/>
    </xf>
    <xf numFmtId="168" fontId="1" fillId="2" borderId="69" xfId="0" applyNumberFormat="1" applyFont="1" applyFill="1" applyBorder="1" applyAlignment="1">
      <alignment horizontal="center" vertical="center"/>
    </xf>
    <xf numFmtId="168" fontId="1" fillId="2" borderId="70" xfId="0" applyNumberFormat="1" applyFont="1" applyFill="1" applyBorder="1" applyAlignment="1">
      <alignment horizontal="center" vertical="center"/>
    </xf>
    <xf numFmtId="168" fontId="1" fillId="2" borderId="71" xfId="0" applyNumberFormat="1" applyFont="1" applyFill="1" applyBorder="1" applyAlignment="1">
      <alignment horizontal="center" vertical="center"/>
    </xf>
    <xf numFmtId="168" fontId="1" fillId="5" borderId="73" xfId="0" applyNumberFormat="1" applyFont="1" applyFill="1" applyBorder="1" applyAlignment="1">
      <alignment horizontal="center" vertical="center"/>
    </xf>
    <xf numFmtId="168" fontId="1" fillId="5" borderId="74" xfId="0" applyNumberFormat="1" applyFont="1" applyFill="1" applyBorder="1" applyAlignment="1">
      <alignment horizontal="center" vertical="center"/>
    </xf>
    <xf numFmtId="168" fontId="1" fillId="5" borderId="75" xfId="0" applyNumberFormat="1" applyFont="1" applyFill="1" applyBorder="1" applyAlignment="1">
      <alignment horizontal="center" vertical="center"/>
    </xf>
    <xf numFmtId="168" fontId="1" fillId="5" borderId="76" xfId="0" applyNumberFormat="1" applyFont="1" applyFill="1" applyBorder="1" applyAlignment="1">
      <alignment horizontal="center" vertical="center"/>
    </xf>
    <xf numFmtId="168" fontId="1" fillId="2" borderId="73" xfId="0" applyNumberFormat="1" applyFont="1" applyFill="1" applyBorder="1" applyAlignment="1">
      <alignment horizontal="center" vertical="center"/>
    </xf>
    <xf numFmtId="168" fontId="1" fillId="2" borderId="74" xfId="0" applyNumberFormat="1" applyFont="1" applyFill="1" applyBorder="1" applyAlignment="1">
      <alignment horizontal="center" vertical="center"/>
    </xf>
    <xf numFmtId="168" fontId="1" fillId="2" borderId="75" xfId="0" applyNumberFormat="1" applyFont="1" applyFill="1" applyBorder="1" applyAlignment="1">
      <alignment horizontal="center" vertical="center"/>
    </xf>
    <xf numFmtId="168" fontId="1" fillId="2" borderId="76" xfId="0" applyNumberFormat="1" applyFont="1" applyFill="1" applyBorder="1" applyAlignment="1">
      <alignment horizontal="center" vertical="center"/>
    </xf>
    <xf numFmtId="168" fontId="1" fillId="5" borderId="26" xfId="0" applyNumberFormat="1" applyFont="1" applyFill="1" applyBorder="1" applyAlignment="1">
      <alignment horizontal="center" vertical="center"/>
    </xf>
    <xf numFmtId="168" fontId="1" fillId="5" borderId="81" xfId="0" applyNumberFormat="1" applyFont="1" applyFill="1" applyBorder="1" applyAlignment="1">
      <alignment horizontal="center" vertical="center"/>
    </xf>
    <xf numFmtId="168" fontId="1" fillId="5" borderId="82" xfId="0" applyNumberFormat="1" applyFont="1" applyFill="1" applyBorder="1" applyAlignment="1">
      <alignment horizontal="center" vertical="center"/>
    </xf>
    <xf numFmtId="168" fontId="1" fillId="5" borderId="83" xfId="0" applyNumberFormat="1" applyFont="1" applyFill="1" applyBorder="1" applyAlignment="1">
      <alignment horizontal="center" vertical="center"/>
    </xf>
    <xf numFmtId="168" fontId="1" fillId="2" borderId="20" xfId="0" applyNumberFormat="1" applyFont="1" applyFill="1" applyBorder="1" applyAlignment="1">
      <alignment horizontal="center" vertical="center"/>
    </xf>
    <xf numFmtId="168" fontId="1" fillId="2" borderId="89" xfId="0" applyNumberFormat="1" applyFont="1" applyFill="1" applyBorder="1" applyAlignment="1">
      <alignment horizontal="center" vertical="center"/>
    </xf>
    <xf numFmtId="168" fontId="1" fillId="2" borderId="90" xfId="0" applyNumberFormat="1" applyFont="1" applyFill="1" applyBorder="1" applyAlignment="1">
      <alignment horizontal="center" vertical="center"/>
    </xf>
    <xf numFmtId="168" fontId="1" fillId="2" borderId="91" xfId="0" applyNumberFormat="1" applyFont="1" applyFill="1" applyBorder="1" applyAlignment="1">
      <alignment horizontal="center" vertical="center"/>
    </xf>
    <xf numFmtId="168" fontId="1" fillId="2" borderId="26" xfId="0" applyNumberFormat="1" applyFont="1" applyFill="1" applyBorder="1" applyAlignment="1">
      <alignment horizontal="center" vertical="center"/>
    </xf>
    <xf numFmtId="168" fontId="1" fillId="5" borderId="20" xfId="0" applyNumberFormat="1" applyFont="1" applyFill="1" applyBorder="1" applyAlignment="1">
      <alignment horizontal="center" vertical="center"/>
    </xf>
    <xf numFmtId="168" fontId="1" fillId="5" borderId="89" xfId="0" applyNumberFormat="1" applyFont="1" applyFill="1" applyBorder="1" applyAlignment="1">
      <alignment horizontal="center" vertical="center"/>
    </xf>
    <xf numFmtId="168" fontId="1" fillId="5" borderId="90" xfId="0" applyNumberFormat="1" applyFont="1" applyFill="1" applyBorder="1" applyAlignment="1">
      <alignment horizontal="center" vertical="center"/>
    </xf>
    <xf numFmtId="168" fontId="1" fillId="5" borderId="91" xfId="0" applyNumberFormat="1" applyFont="1" applyFill="1" applyBorder="1" applyAlignment="1">
      <alignment horizontal="center" vertical="center"/>
    </xf>
    <xf numFmtId="168" fontId="1" fillId="2" borderId="81" xfId="0" applyNumberFormat="1" applyFont="1" applyFill="1" applyBorder="1" applyAlignment="1">
      <alignment horizontal="center" vertical="center"/>
    </xf>
    <xf numFmtId="168" fontId="1" fillId="2" borderId="82" xfId="0" applyNumberFormat="1" applyFont="1" applyFill="1" applyBorder="1" applyAlignment="1">
      <alignment horizontal="center" vertical="center"/>
    </xf>
    <xf numFmtId="168" fontId="1" fillId="2" borderId="83" xfId="0" applyNumberFormat="1" applyFont="1" applyFill="1" applyBorder="1" applyAlignment="1">
      <alignment horizontal="center" vertical="center"/>
    </xf>
    <xf numFmtId="168" fontId="1" fillId="2" borderId="99" xfId="0" applyNumberFormat="1" applyFont="1" applyFill="1" applyBorder="1" applyAlignment="1">
      <alignment horizontal="center" vertical="center"/>
    </xf>
    <xf numFmtId="168" fontId="1" fillId="2" borderId="100" xfId="0" applyNumberFormat="1" applyFont="1" applyFill="1" applyBorder="1" applyAlignment="1">
      <alignment horizontal="center" vertical="center"/>
    </xf>
    <xf numFmtId="168" fontId="1" fillId="2" borderId="101" xfId="0" applyNumberFormat="1" applyFont="1" applyFill="1" applyBorder="1" applyAlignment="1">
      <alignment horizontal="center" vertical="center"/>
    </xf>
    <xf numFmtId="168" fontId="1" fillId="2" borderId="102" xfId="0" applyNumberFormat="1" applyFont="1" applyFill="1" applyBorder="1" applyAlignment="1">
      <alignment horizontal="center" vertical="center"/>
    </xf>
    <xf numFmtId="168" fontId="1" fillId="2" borderId="104" xfId="0" applyNumberFormat="1" applyFont="1" applyFill="1" applyBorder="1" applyAlignment="1">
      <alignment horizontal="center" vertical="center"/>
    </xf>
    <xf numFmtId="168" fontId="1" fillId="2" borderId="105" xfId="0" applyNumberFormat="1" applyFont="1" applyFill="1" applyBorder="1" applyAlignment="1">
      <alignment horizontal="center" vertical="center"/>
    </xf>
    <xf numFmtId="168" fontId="1" fillId="2" borderId="106" xfId="0" applyNumberFormat="1" applyFont="1" applyFill="1" applyBorder="1" applyAlignment="1">
      <alignment horizontal="center" vertical="center"/>
    </xf>
    <xf numFmtId="168" fontId="1" fillId="2" borderId="107" xfId="0" applyNumberFormat="1" applyFont="1" applyFill="1" applyBorder="1" applyAlignment="1">
      <alignment horizontal="center" vertical="center"/>
    </xf>
    <xf numFmtId="0" fontId="22" fillId="2" borderId="123" xfId="0" applyFont="1" applyFill="1" applyBorder="1" applyAlignment="1">
      <alignment vertical="top"/>
    </xf>
    <xf numFmtId="0" fontId="5" fillId="3" borderId="9" xfId="0" applyFont="1" applyFill="1" applyBorder="1" applyAlignment="1">
      <alignment horizontal="left" vertical="center"/>
    </xf>
    <xf numFmtId="0" fontId="6" fillId="0" borderId="10" xfId="0" applyFont="1" applyBorder="1"/>
    <xf numFmtId="0" fontId="6" fillId="0" borderId="11" xfId="0" applyFont="1" applyBorder="1"/>
    <xf numFmtId="0" fontId="7" fillId="3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8" fillId="2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8" fillId="2" borderId="19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9" fillId="2" borderId="21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164" fontId="12" fillId="5" borderId="27" xfId="0" applyNumberFormat="1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29" xfId="0" applyFont="1" applyBorder="1"/>
    <xf numFmtId="0" fontId="14" fillId="2" borderId="36" xfId="0" applyFont="1" applyFill="1" applyBorder="1" applyAlignment="1">
      <alignment horizontal="center" vertical="center"/>
    </xf>
    <xf numFmtId="0" fontId="6" fillId="0" borderId="40" xfId="0" applyFont="1" applyBorder="1"/>
    <xf numFmtId="0" fontId="6" fillId="0" borderId="41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24" xfId="0" applyFont="1" applyBorder="1"/>
    <xf numFmtId="0" fontId="9" fillId="2" borderId="25" xfId="0" applyFont="1" applyFill="1" applyBorder="1" applyAlignment="1">
      <alignment horizontal="center" vertical="center"/>
    </xf>
    <xf numFmtId="164" fontId="15" fillId="2" borderId="39" xfId="0" applyNumberFormat="1" applyFont="1" applyFill="1" applyBorder="1" applyAlignment="1">
      <alignment horizontal="center" vertical="center"/>
    </xf>
    <xf numFmtId="0" fontId="6" fillId="0" borderId="46" xfId="0" applyFont="1" applyBorder="1"/>
    <xf numFmtId="0" fontId="3" fillId="3" borderId="54" xfId="0" applyFont="1" applyFill="1" applyBorder="1" applyAlignment="1">
      <alignment horizontal="center" vertical="center"/>
    </xf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0" fontId="6" fillId="0" borderId="42" xfId="0" applyFont="1" applyBorder="1"/>
    <xf numFmtId="0" fontId="3" fillId="3" borderId="113" xfId="0" applyFont="1" applyFill="1" applyBorder="1" applyAlignment="1">
      <alignment horizontal="center" vertical="center"/>
    </xf>
    <xf numFmtId="0" fontId="6" fillId="0" borderId="114" xfId="0" applyFont="1" applyBorder="1"/>
    <xf numFmtId="0" fontId="6" fillId="0" borderId="115" xfId="0" applyFont="1" applyBorder="1"/>
    <xf numFmtId="0" fontId="6" fillId="0" borderId="116" xfId="0" applyFont="1" applyBorder="1"/>
    <xf numFmtId="0" fontId="23" fillId="8" borderId="36" xfId="0" applyFont="1" applyFill="1" applyBorder="1" applyAlignment="1">
      <alignment horizontal="left" vertical="center"/>
    </xf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14" fontId="22" fillId="2" borderId="125" xfId="0" applyNumberFormat="1" applyFont="1" applyFill="1" applyBorder="1" applyAlignment="1">
      <alignment horizontal="center" vertical="top"/>
    </xf>
    <xf numFmtId="0" fontId="7" fillId="3" borderId="36" xfId="0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6</xdr:row>
      <xdr:rowOff>133350</xdr:rowOff>
    </xdr:from>
    <xdr:ext cx="847725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1663" y="3647720"/>
          <a:ext cx="828674" cy="264560"/>
        </a:xfrm>
        <a:prstGeom prst="rect">
          <a:avLst/>
        </a:prstGeom>
        <a:solidFill>
          <a:srgbClr val="FFAE5D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1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Print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19050</xdr:rowOff>
    </xdr:from>
    <xdr:ext cx="2000250" cy="1476375"/>
    <xdr:pic>
      <xdr:nvPicPr>
        <xdr:cNvPr id="2" name="image6.jpg" descr="RIOpanel_logo og grafik_CMYK_sloga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7</xdr:row>
      <xdr:rowOff>142875</xdr:rowOff>
    </xdr:from>
    <xdr:ext cx="1571625" cy="238125"/>
    <xdr:pic>
      <xdr:nvPicPr>
        <xdr:cNvPr id="4" name="image5.jpg" descr="IdentifyInventInspir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142875</xdr:colOff>
      <xdr:row>62</xdr:row>
      <xdr:rowOff>47625</xdr:rowOff>
    </xdr:from>
    <xdr:ext cx="1285875" cy="495300"/>
    <xdr:pic>
      <xdr:nvPicPr>
        <xdr:cNvPr id="5" name="image1.png" descr="Download Euronorm EN 44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381000</xdr:colOff>
      <xdr:row>62</xdr:row>
      <xdr:rowOff>57150</xdr:rowOff>
    </xdr:from>
    <xdr:ext cx="657225" cy="485775"/>
    <xdr:pic>
      <xdr:nvPicPr>
        <xdr:cNvPr id="6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</xdr:row>
      <xdr:rowOff>38100</xdr:rowOff>
    </xdr:from>
    <xdr:ext cx="390525" cy="342900"/>
    <xdr:pic>
      <xdr:nvPicPr>
        <xdr:cNvPr id="7" name="image4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</xdr:colOff>
      <xdr:row>0</xdr:row>
      <xdr:rowOff>57150</xdr:rowOff>
    </xdr:from>
    <xdr:ext cx="9791700" cy="1733550"/>
    <xdr:pic>
      <xdr:nvPicPr>
        <xdr:cNvPr id="8" name="image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19050</xdr:colOff>
      <xdr:row>0</xdr:row>
      <xdr:rowOff>57150</xdr:rowOff>
    </xdr:from>
    <xdr:ext cx="9801225" cy="1733550"/>
    <xdr:pic>
      <xdr:nvPicPr>
        <xdr:cNvPr id="9" name="image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390525</xdr:colOff>
      <xdr:row>62</xdr:row>
      <xdr:rowOff>47625</xdr:rowOff>
    </xdr:from>
    <xdr:ext cx="657225" cy="485775"/>
    <xdr:pic>
      <xdr:nvPicPr>
        <xdr:cNvPr id="10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47</xdr:col>
      <xdr:colOff>152400</xdr:colOff>
      <xdr:row>62</xdr:row>
      <xdr:rowOff>38100</xdr:rowOff>
    </xdr:from>
    <xdr:ext cx="1285875" cy="495300"/>
    <xdr:pic>
      <xdr:nvPicPr>
        <xdr:cNvPr id="11" name="image1.png" descr="Download Euronorm EN 44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390525</xdr:colOff>
      <xdr:row>62</xdr:row>
      <xdr:rowOff>47625</xdr:rowOff>
    </xdr:from>
    <xdr:ext cx="657225" cy="485775"/>
    <xdr:pic>
      <xdr:nvPicPr>
        <xdr:cNvPr id="12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6</xdr:row>
      <xdr:rowOff>133350</xdr:rowOff>
    </xdr:from>
    <xdr:ext cx="847725" cy="285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931663" y="3647720"/>
          <a:ext cx="828674" cy="264560"/>
        </a:xfrm>
        <a:prstGeom prst="rect">
          <a:avLst/>
        </a:prstGeom>
        <a:solidFill>
          <a:srgbClr val="FFAE5D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1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Print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19050</xdr:rowOff>
    </xdr:from>
    <xdr:ext cx="2000250" cy="1562100"/>
    <xdr:pic>
      <xdr:nvPicPr>
        <xdr:cNvPr id="2" name="image6.jpg" descr="RIOpanel_logo og grafik_CMYK_slogan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7</xdr:row>
      <xdr:rowOff>142875</xdr:rowOff>
    </xdr:from>
    <xdr:ext cx="1571625" cy="238125"/>
    <xdr:pic>
      <xdr:nvPicPr>
        <xdr:cNvPr id="3" name="image5.jpg" descr="IdentifyInventInspir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142875</xdr:colOff>
      <xdr:row>62</xdr:row>
      <xdr:rowOff>47625</xdr:rowOff>
    </xdr:from>
    <xdr:ext cx="1285875" cy="504825"/>
    <xdr:pic>
      <xdr:nvPicPr>
        <xdr:cNvPr id="5" name="image1.png" descr="Download Euronorm EN 44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381000</xdr:colOff>
      <xdr:row>62</xdr:row>
      <xdr:rowOff>57150</xdr:rowOff>
    </xdr:from>
    <xdr:ext cx="657225" cy="495300"/>
    <xdr:pic>
      <xdr:nvPicPr>
        <xdr:cNvPr id="6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</xdr:row>
      <xdr:rowOff>38100</xdr:rowOff>
    </xdr:from>
    <xdr:ext cx="390525" cy="342900"/>
    <xdr:pic>
      <xdr:nvPicPr>
        <xdr:cNvPr id="7" name="image4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</xdr:colOff>
      <xdr:row>0</xdr:row>
      <xdr:rowOff>57150</xdr:rowOff>
    </xdr:from>
    <xdr:ext cx="9791700" cy="1819275"/>
    <xdr:pic>
      <xdr:nvPicPr>
        <xdr:cNvPr id="8" name="image2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19050</xdr:colOff>
      <xdr:row>0</xdr:row>
      <xdr:rowOff>57150</xdr:rowOff>
    </xdr:from>
    <xdr:ext cx="9801225" cy="1819275"/>
    <xdr:pic>
      <xdr:nvPicPr>
        <xdr:cNvPr id="9" name="image2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390525</xdr:colOff>
      <xdr:row>62</xdr:row>
      <xdr:rowOff>47625</xdr:rowOff>
    </xdr:from>
    <xdr:ext cx="657225" cy="495300"/>
    <xdr:pic>
      <xdr:nvPicPr>
        <xdr:cNvPr id="10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47</xdr:col>
      <xdr:colOff>152400</xdr:colOff>
      <xdr:row>62</xdr:row>
      <xdr:rowOff>38100</xdr:rowOff>
    </xdr:from>
    <xdr:ext cx="1285875" cy="504825"/>
    <xdr:pic>
      <xdr:nvPicPr>
        <xdr:cNvPr id="11" name="image1.png" descr="Download Euronorm EN 44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390525</xdr:colOff>
      <xdr:row>62</xdr:row>
      <xdr:rowOff>47625</xdr:rowOff>
    </xdr:from>
    <xdr:ext cx="657225" cy="495300"/>
    <xdr:pic>
      <xdr:nvPicPr>
        <xdr:cNvPr id="12" name="image3.jpg" descr="http://www.certification-experts.com/wp-content/uploads/2012/10/CE-logo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udevad.com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riopanel.de/" TargetMode="External"/><Relationship Id="rId7" Type="http://schemas.openxmlformats.org/officeDocument/2006/relationships/hyperlink" Target="http://www.riopanel.com/" TargetMode="External"/><Relationship Id="rId12" Type="http://schemas.openxmlformats.org/officeDocument/2006/relationships/hyperlink" Target="http://www.hudevad.com/" TargetMode="External"/><Relationship Id="rId2" Type="http://schemas.openxmlformats.org/officeDocument/2006/relationships/hyperlink" Target="http://www.hudevad.dk/" TargetMode="External"/><Relationship Id="rId1" Type="http://schemas.openxmlformats.org/officeDocument/2006/relationships/hyperlink" Target="http://www.rio.dk/" TargetMode="External"/><Relationship Id="rId6" Type="http://schemas.openxmlformats.org/officeDocument/2006/relationships/hyperlink" Target="http://www.hudevad.com/" TargetMode="External"/><Relationship Id="rId11" Type="http://schemas.openxmlformats.org/officeDocument/2006/relationships/hyperlink" Target="http://www.riopanel.com/" TargetMode="External"/><Relationship Id="rId5" Type="http://schemas.openxmlformats.org/officeDocument/2006/relationships/hyperlink" Target="http://www.riopanel.com/" TargetMode="External"/><Relationship Id="rId10" Type="http://schemas.openxmlformats.org/officeDocument/2006/relationships/hyperlink" Target="http://www.hudevad.com/" TargetMode="External"/><Relationship Id="rId4" Type="http://schemas.openxmlformats.org/officeDocument/2006/relationships/hyperlink" Target="http://www.hudevad.de/" TargetMode="External"/><Relationship Id="rId9" Type="http://schemas.openxmlformats.org/officeDocument/2006/relationships/hyperlink" Target="http://www.riopane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000"/>
  <sheetViews>
    <sheetView tabSelected="1" topLeftCell="G1" workbookViewId="0">
      <selection activeCell="Y22" sqref="Y22"/>
    </sheetView>
  </sheetViews>
  <sheetFormatPr defaultColWidth="14.44140625" defaultRowHeight="15" customHeight="1" x14ac:dyDescent="0.3"/>
  <cols>
    <col min="1" max="1" width="15.33203125" customWidth="1"/>
    <col min="2" max="17" width="8.33203125" customWidth="1"/>
    <col min="18" max="18" width="15.33203125" customWidth="1"/>
    <col min="19" max="34" width="8.33203125" customWidth="1"/>
    <col min="35" max="35" width="15.33203125" customWidth="1"/>
    <col min="36" max="51" width="8.33203125" customWidth="1"/>
    <col min="52" max="56" width="8.33203125" hidden="1" customWidth="1"/>
    <col min="57" max="57" width="29.33203125" hidden="1" customWidth="1"/>
    <col min="58" max="58" width="17.6640625" hidden="1" customWidth="1"/>
    <col min="59" max="59" width="23.33203125" hidden="1" customWidth="1"/>
    <col min="60" max="60" width="18.33203125" hidden="1" customWidth="1"/>
    <col min="61" max="61" width="17.6640625" hidden="1" customWidth="1"/>
    <col min="62" max="62" width="24.109375" hidden="1" customWidth="1"/>
    <col min="63" max="63" width="19.6640625" hidden="1" customWidth="1"/>
    <col min="64" max="64" width="19" hidden="1" customWidth="1"/>
    <col min="65" max="65" width="18.109375" hidden="1" customWidth="1"/>
    <col min="66" max="67" width="23.88671875" hidden="1" customWidth="1"/>
    <col min="68" max="68" width="14.33203125" hidden="1" customWidth="1"/>
    <col min="69" max="69" width="5.33203125" hidden="1" customWidth="1"/>
    <col min="70" max="70" width="14.33203125" hidden="1" customWidth="1"/>
    <col min="71" max="71" width="16.33203125" hidden="1" customWidth="1"/>
    <col min="72" max="72" width="137" hidden="1" customWidth="1"/>
    <col min="73" max="73" width="19.88671875" hidden="1" customWidth="1"/>
    <col min="74" max="74" width="6.44140625" hidden="1" customWidth="1"/>
    <col min="75" max="75" width="5.44140625" hidden="1" customWidth="1"/>
    <col min="76" max="77" width="8.33203125" hidden="1" customWidth="1"/>
  </cols>
  <sheetData>
    <row r="1" spans="1:77" ht="14.25" customHeight="1" x14ac:dyDescent="0.3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4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</row>
    <row r="2" spans="1:77" ht="15.6" x14ac:dyDescent="0.3">
      <c r="A2" s="8"/>
      <c r="B2" s="9"/>
      <c r="C2" s="9"/>
      <c r="D2" s="10" t="s">
        <v>0</v>
      </c>
      <c r="E2" s="9"/>
      <c r="F2" s="11"/>
      <c r="G2" s="12"/>
      <c r="H2" s="13" t="s">
        <v>1</v>
      </c>
      <c r="I2" s="14"/>
      <c r="J2" s="14"/>
      <c r="K2" s="15" t="s">
        <v>94</v>
      </c>
      <c r="L2" s="5"/>
      <c r="M2" s="5"/>
      <c r="N2" s="16">
        <v>2</v>
      </c>
      <c r="O2" s="219" t="str">
        <f>+VLOOKUP(BC17,BD19:BU24,18,FALSE)</f>
        <v xml:space="preserve"> = Kvik lagerprogram</v>
      </c>
      <c r="P2" s="220"/>
      <c r="Q2" s="221"/>
      <c r="R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9"/>
      <c r="AI2" s="1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1:77" ht="21" x14ac:dyDescent="0.3">
      <c r="A3" s="8"/>
      <c r="B3" s="9"/>
      <c r="C3" s="9"/>
      <c r="D3" s="10" t="str">
        <f>+VLOOKUP(BC17,BD19:BT24,2,FALSE)</f>
        <v>Saltgade 11</v>
      </c>
      <c r="E3" s="9"/>
      <c r="F3" s="11"/>
      <c r="G3" s="12"/>
      <c r="H3" s="222" t="str">
        <f>+VLOOKUP(BC17,BD19:BS24,7,FALSE)</f>
        <v>Indtast temperatursæt</v>
      </c>
      <c r="I3" s="223"/>
      <c r="J3" s="223"/>
      <c r="K3" s="223"/>
      <c r="L3" s="223"/>
      <c r="M3" s="223"/>
      <c r="N3" s="223"/>
      <c r="O3" s="223"/>
      <c r="P3" s="223"/>
      <c r="Q3" s="224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1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77" ht="15.6" x14ac:dyDescent="0.3">
      <c r="A4" s="8"/>
      <c r="B4" s="9"/>
      <c r="C4" s="9"/>
      <c r="D4" s="10" t="str">
        <f>+VLOOKUP(BC17,BD19:BT24,3,FALSE)</f>
        <v>DK-6760 Ribe</v>
      </c>
      <c r="E4" s="9"/>
      <c r="F4" s="11"/>
      <c r="G4" s="9"/>
      <c r="H4" s="225" t="str">
        <f>+VLOOKUP(BC17,BD19:BS24,8,FALSE)</f>
        <v>Fremløbstemperatur</v>
      </c>
      <c r="I4" s="226"/>
      <c r="J4" s="227"/>
      <c r="K4" s="225" t="str">
        <f>+VLOOKUP(BC17,BD19:BS24,9,FALSE)</f>
        <v>Returtemperatur</v>
      </c>
      <c r="L4" s="226"/>
      <c r="M4" s="228"/>
      <c r="N4" s="229" t="str">
        <f>+VLOOKUP(BC17,BD19:BS24,10,FALSE)</f>
        <v>Rumtemperatur</v>
      </c>
      <c r="O4" s="226"/>
      <c r="P4" s="228"/>
      <c r="Q4" s="20" t="s">
        <v>2</v>
      </c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2"/>
    </row>
    <row r="5" spans="1:77" ht="15.75" customHeight="1" x14ac:dyDescent="0.3">
      <c r="A5" s="8"/>
      <c r="B5" s="9"/>
      <c r="C5" s="9"/>
      <c r="D5" s="10" t="str">
        <f>+VLOOKUP(BC17,BD19:BT24,4,FALSE)</f>
        <v>Tel.: +45 7542 0255</v>
      </c>
      <c r="E5" s="7"/>
      <c r="F5" s="21"/>
      <c r="G5" s="9"/>
      <c r="H5" s="238" t="s">
        <v>3</v>
      </c>
      <c r="I5" s="239"/>
      <c r="J5" s="240"/>
      <c r="K5" s="238" t="s">
        <v>4</v>
      </c>
      <c r="L5" s="239"/>
      <c r="M5" s="250"/>
      <c r="N5" s="251" t="s">
        <v>5</v>
      </c>
      <c r="O5" s="239"/>
      <c r="P5" s="250"/>
      <c r="Q5" s="22" t="s">
        <v>6</v>
      </c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2"/>
    </row>
    <row r="6" spans="1:77" ht="21" customHeight="1" x14ac:dyDescent="0.3">
      <c r="A6" s="8"/>
      <c r="B6" s="9"/>
      <c r="C6" s="9"/>
      <c r="D6" s="23" t="str">
        <f>+VLOOKUP(BC17,BD19:BT24,5,FALSE)</f>
        <v>www.rio.dk</v>
      </c>
      <c r="E6" s="9"/>
      <c r="F6" s="24"/>
      <c r="G6" s="9"/>
      <c r="H6" s="241">
        <v>60</v>
      </c>
      <c r="I6" s="242"/>
      <c r="J6" s="243"/>
      <c r="K6" s="241">
        <v>30</v>
      </c>
      <c r="L6" s="242"/>
      <c r="M6" s="243"/>
      <c r="N6" s="241">
        <v>20</v>
      </c>
      <c r="O6" s="242"/>
      <c r="P6" s="243"/>
      <c r="Q6" s="25">
        <f>((H6+K6)/2)-N6</f>
        <v>25</v>
      </c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12"/>
    </row>
    <row r="7" spans="1:77" ht="15.75" customHeight="1" x14ac:dyDescent="0.3">
      <c r="A7" s="8"/>
      <c r="B7" s="9"/>
      <c r="C7" s="9"/>
      <c r="D7" s="23" t="str">
        <f>+VLOOKUP(BC17,BD19:BT24,6,FALSE)</f>
        <v>www.hudevad.dk</v>
      </c>
      <c r="E7" s="9"/>
      <c r="F7" s="24"/>
      <c r="G7" s="12"/>
      <c r="H7" s="9"/>
      <c r="I7" s="9"/>
      <c r="J7" s="9"/>
      <c r="K7" s="9"/>
      <c r="L7" s="9"/>
      <c r="M7" s="9"/>
      <c r="N7" s="9"/>
      <c r="O7" s="7"/>
      <c r="P7" s="9"/>
      <c r="Q7" s="12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12"/>
    </row>
    <row r="8" spans="1:77" ht="15.75" customHeight="1" x14ac:dyDescent="0.3">
      <c r="A8" s="8"/>
      <c r="B8" s="9"/>
      <c r="C8" s="9"/>
      <c r="D8" s="23"/>
      <c r="E8" s="9"/>
      <c r="F8" s="24"/>
      <c r="G8" s="12"/>
      <c r="H8" s="26" t="str">
        <f>+VLOOKUP(BC17,BD19:BS24,11,FALSE)</f>
        <v>Reduceringsfaktor * [%]</v>
      </c>
      <c r="I8" s="27"/>
      <c r="J8" s="28"/>
      <c r="K8" s="29">
        <v>0</v>
      </c>
      <c r="L8" s="9"/>
      <c r="M8" s="9"/>
      <c r="N8" s="9"/>
      <c r="O8" s="7"/>
      <c r="P8" s="9"/>
      <c r="Q8" s="12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12"/>
    </row>
    <row r="9" spans="1:77" ht="14.4" x14ac:dyDescent="0.3">
      <c r="A9" s="8"/>
      <c r="B9" s="9"/>
      <c r="C9" s="9"/>
      <c r="D9" s="9"/>
      <c r="E9" s="9"/>
      <c r="F9" s="9"/>
      <c r="G9" s="30"/>
      <c r="H9" s="9"/>
      <c r="I9" s="9"/>
      <c r="J9" s="9"/>
      <c r="K9" s="9"/>
      <c r="L9" s="9"/>
      <c r="M9" s="9"/>
      <c r="N9" s="9"/>
      <c r="O9" s="9"/>
      <c r="P9" s="9"/>
      <c r="Q9" s="12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  <c r="AI9" s="17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12"/>
    </row>
    <row r="10" spans="1:77" ht="15" customHeight="1" x14ac:dyDescent="0.3">
      <c r="A10" s="31" t="str">
        <f>+VLOOKUP(BC17,BD19:BS24,16,FALSE)</f>
        <v>Temperatursæt</v>
      </c>
      <c r="B10" s="244" t="str">
        <f>+VLOOKUP(BC17,BD19:BS24,12,FALSE)</f>
        <v>RIOpanel Standard DK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2"/>
      <c r="R10" s="31" t="str">
        <f t="shared" ref="R10:S10" si="0">A10</f>
        <v>Temperatursæt</v>
      </c>
      <c r="S10" s="244" t="str">
        <f t="shared" si="0"/>
        <v>RIOpanel Standard DK</v>
      </c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2"/>
      <c r="AI10" s="31" t="str">
        <f t="shared" ref="AI10:AJ10" si="1">A10</f>
        <v>Temperatursæt</v>
      </c>
      <c r="AJ10" s="244" t="str">
        <f t="shared" si="1"/>
        <v>RIOpanel Standard DK</v>
      </c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3"/>
    </row>
    <row r="11" spans="1:77" ht="15" customHeight="1" x14ac:dyDescent="0.3">
      <c r="A11" s="252" t="str">
        <f>CONCATENATE(H6,F100,K6,F101,N6)</f>
        <v>60/30-20</v>
      </c>
      <c r="B11" s="245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46"/>
      <c r="R11" s="252" t="str">
        <f>A11</f>
        <v>60/30-20</v>
      </c>
      <c r="S11" s="245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46"/>
      <c r="AI11" s="252" t="str">
        <f>A11</f>
        <v>60/30-20</v>
      </c>
      <c r="AJ11" s="245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46"/>
      <c r="AZ11" s="34"/>
      <c r="BA11" s="7"/>
      <c r="BB11" s="7"/>
      <c r="BC11" s="7"/>
      <c r="BD11" s="7"/>
      <c r="BE11" s="7"/>
      <c r="BF11" s="7"/>
      <c r="BG11" s="7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5"/>
    </row>
    <row r="12" spans="1:77" ht="15.75" customHeight="1" x14ac:dyDescent="0.3">
      <c r="A12" s="258"/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6"/>
      <c r="R12" s="253"/>
      <c r="S12" s="233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5"/>
      <c r="AI12" s="253"/>
      <c r="AJ12" s="247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9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5"/>
    </row>
    <row r="13" spans="1:77" ht="14.4" x14ac:dyDescent="0.3">
      <c r="A13" s="36" t="str">
        <f>+VLOOKUP(BC17,BD19:BS24,13,FALSE)</f>
        <v>Højde [mm]</v>
      </c>
      <c r="B13" s="254">
        <v>255</v>
      </c>
      <c r="C13" s="255"/>
      <c r="D13" s="255"/>
      <c r="E13" s="255"/>
      <c r="F13" s="255"/>
      <c r="G13" s="255"/>
      <c r="H13" s="255"/>
      <c r="I13" s="256"/>
      <c r="J13" s="254">
        <v>355</v>
      </c>
      <c r="K13" s="255"/>
      <c r="L13" s="255"/>
      <c r="M13" s="255"/>
      <c r="N13" s="255"/>
      <c r="O13" s="255"/>
      <c r="P13" s="255"/>
      <c r="Q13" s="257"/>
      <c r="R13" s="36" t="str">
        <f t="shared" ref="R13:R15" si="2">A13</f>
        <v>Højde [mm]</v>
      </c>
      <c r="S13" s="254">
        <v>455</v>
      </c>
      <c r="T13" s="255"/>
      <c r="U13" s="255"/>
      <c r="V13" s="255"/>
      <c r="W13" s="255"/>
      <c r="X13" s="255"/>
      <c r="Y13" s="255"/>
      <c r="Z13" s="256"/>
      <c r="AA13" s="254">
        <v>555</v>
      </c>
      <c r="AB13" s="255"/>
      <c r="AC13" s="255"/>
      <c r="AD13" s="255"/>
      <c r="AE13" s="255"/>
      <c r="AF13" s="255"/>
      <c r="AG13" s="255"/>
      <c r="AH13" s="257"/>
      <c r="AI13" s="36" t="str">
        <f t="shared" ref="AI13:AI15" si="3">A13</f>
        <v>Højde [mm]</v>
      </c>
      <c r="AJ13" s="254">
        <v>655</v>
      </c>
      <c r="AK13" s="255"/>
      <c r="AL13" s="255"/>
      <c r="AM13" s="255"/>
      <c r="AN13" s="255"/>
      <c r="AO13" s="255"/>
      <c r="AP13" s="255"/>
      <c r="AQ13" s="256"/>
      <c r="AR13" s="254">
        <v>955</v>
      </c>
      <c r="AS13" s="255"/>
      <c r="AT13" s="255"/>
      <c r="AU13" s="255"/>
      <c r="AV13" s="255"/>
      <c r="AW13" s="255"/>
      <c r="AX13" s="255"/>
      <c r="AY13" s="25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ht="15" customHeight="1" x14ac:dyDescent="0.3">
      <c r="A14" s="37" t="str">
        <f>+VLOOKUP(BC17,BD19:BS24,14,FALSE)</f>
        <v>Type</v>
      </c>
      <c r="B14" s="38" t="s">
        <v>7</v>
      </c>
      <c r="C14" s="39" t="s">
        <v>8</v>
      </c>
      <c r="D14" s="39" t="s">
        <v>9</v>
      </c>
      <c r="E14" s="39" t="s">
        <v>10</v>
      </c>
      <c r="F14" s="39" t="s">
        <v>11</v>
      </c>
      <c r="G14" s="39" t="s">
        <v>12</v>
      </c>
      <c r="H14" s="39" t="s">
        <v>13</v>
      </c>
      <c r="I14" s="40" t="s">
        <v>14</v>
      </c>
      <c r="J14" s="38" t="s">
        <v>7</v>
      </c>
      <c r="K14" s="39" t="s">
        <v>8</v>
      </c>
      <c r="L14" s="39" t="s">
        <v>9</v>
      </c>
      <c r="M14" s="39" t="s">
        <v>10</v>
      </c>
      <c r="N14" s="39" t="s">
        <v>11</v>
      </c>
      <c r="O14" s="39" t="s">
        <v>12</v>
      </c>
      <c r="P14" s="39" t="s">
        <v>13</v>
      </c>
      <c r="Q14" s="40" t="s">
        <v>14</v>
      </c>
      <c r="R14" s="37" t="str">
        <f t="shared" si="2"/>
        <v>Type</v>
      </c>
      <c r="S14" s="38" t="s">
        <v>7</v>
      </c>
      <c r="T14" s="39" t="s">
        <v>8</v>
      </c>
      <c r="U14" s="39" t="s">
        <v>9</v>
      </c>
      <c r="V14" s="39" t="s">
        <v>10</v>
      </c>
      <c r="W14" s="39" t="s">
        <v>11</v>
      </c>
      <c r="X14" s="39" t="s">
        <v>12</v>
      </c>
      <c r="Y14" s="39" t="s">
        <v>13</v>
      </c>
      <c r="Z14" s="40" t="s">
        <v>14</v>
      </c>
      <c r="AA14" s="38" t="s">
        <v>7</v>
      </c>
      <c r="AB14" s="39" t="s">
        <v>8</v>
      </c>
      <c r="AC14" s="39" t="s">
        <v>9</v>
      </c>
      <c r="AD14" s="39" t="s">
        <v>10</v>
      </c>
      <c r="AE14" s="39" t="s">
        <v>11</v>
      </c>
      <c r="AF14" s="39" t="s">
        <v>12</v>
      </c>
      <c r="AG14" s="39" t="s">
        <v>13</v>
      </c>
      <c r="AH14" s="40" t="s">
        <v>14</v>
      </c>
      <c r="AI14" s="37" t="str">
        <f t="shared" si="3"/>
        <v>Type</v>
      </c>
      <c r="AJ14" s="38" t="s">
        <v>7</v>
      </c>
      <c r="AK14" s="39" t="s">
        <v>8</v>
      </c>
      <c r="AL14" s="39" t="s">
        <v>9</v>
      </c>
      <c r="AM14" s="39" t="s">
        <v>10</v>
      </c>
      <c r="AN14" s="39" t="s">
        <v>11</v>
      </c>
      <c r="AO14" s="39" t="s">
        <v>12</v>
      </c>
      <c r="AP14" s="39" t="s">
        <v>13</v>
      </c>
      <c r="AQ14" s="40" t="s">
        <v>14</v>
      </c>
      <c r="AR14" s="38" t="s">
        <v>7</v>
      </c>
      <c r="AS14" s="39" t="s">
        <v>8</v>
      </c>
      <c r="AT14" s="39" t="s">
        <v>9</v>
      </c>
      <c r="AU14" s="39" t="s">
        <v>10</v>
      </c>
      <c r="AV14" s="39" t="s">
        <v>11</v>
      </c>
      <c r="AW14" s="39" t="s">
        <v>12</v>
      </c>
      <c r="AX14" s="39" t="s">
        <v>13</v>
      </c>
      <c r="AY14" s="40" t="s">
        <v>14</v>
      </c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</row>
    <row r="15" spans="1:77" ht="14.4" x14ac:dyDescent="0.3">
      <c r="A15" s="41" t="str">
        <f>+VLOOKUP(BC17,BD19:BS24,15,FALSE)</f>
        <v>Længde [mm]</v>
      </c>
      <c r="B15" s="42"/>
      <c r="C15" s="43"/>
      <c r="D15" s="43"/>
      <c r="E15" s="43"/>
      <c r="F15" s="43"/>
      <c r="G15" s="43"/>
      <c r="H15" s="43"/>
      <c r="I15" s="44"/>
      <c r="J15" s="42"/>
      <c r="K15" s="43"/>
      <c r="L15" s="43"/>
      <c r="M15" s="43"/>
      <c r="N15" s="43"/>
      <c r="O15" s="43"/>
      <c r="P15" s="43"/>
      <c r="Q15" s="45"/>
      <c r="R15" s="41" t="str">
        <f t="shared" si="2"/>
        <v>Længde [mm]</v>
      </c>
      <c r="S15" s="42"/>
      <c r="T15" s="43"/>
      <c r="U15" s="43"/>
      <c r="V15" s="43"/>
      <c r="W15" s="43"/>
      <c r="X15" s="43"/>
      <c r="Y15" s="43"/>
      <c r="Z15" s="44"/>
      <c r="AA15" s="42"/>
      <c r="AB15" s="43"/>
      <c r="AC15" s="43"/>
      <c r="AD15" s="43"/>
      <c r="AE15" s="43"/>
      <c r="AF15" s="43"/>
      <c r="AG15" s="43"/>
      <c r="AH15" s="45"/>
      <c r="AI15" s="41" t="str">
        <f t="shared" si="3"/>
        <v>Længde [mm]</v>
      </c>
      <c r="AJ15" s="42"/>
      <c r="AK15" s="43"/>
      <c r="AL15" s="43"/>
      <c r="AM15" s="43"/>
      <c r="AN15" s="43"/>
      <c r="AO15" s="43"/>
      <c r="AP15" s="43"/>
      <c r="AQ15" s="44"/>
      <c r="AR15" s="42"/>
      <c r="AS15" s="43"/>
      <c r="AT15" s="43"/>
      <c r="AU15" s="43"/>
      <c r="AV15" s="43"/>
      <c r="AW15" s="43"/>
      <c r="AX15" s="43"/>
      <c r="AY15" s="45"/>
      <c r="AZ15" s="7"/>
      <c r="BA15" s="7"/>
      <c r="BB15" s="7"/>
      <c r="BC15" s="230" t="s">
        <v>15</v>
      </c>
      <c r="BD15" s="231"/>
      <c r="BE15" s="231"/>
      <c r="BF15" s="232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</row>
    <row r="16" spans="1:77" ht="14.4" x14ac:dyDescent="0.3">
      <c r="A16" s="46">
        <v>200</v>
      </c>
      <c r="B16" s="47">
        <f>B$24/1000*$A16</f>
        <v>21.479271236192183</v>
      </c>
      <c r="C16" s="48">
        <f t="shared" ref="C16:P16" si="4">C$24/1000*$A16</f>
        <v>37.240729806938965</v>
      </c>
      <c r="D16" s="48">
        <f t="shared" si="4"/>
        <v>36.853696601276269</v>
      </c>
      <c r="E16" s="48">
        <f t="shared" si="4"/>
        <v>57.660092061237037</v>
      </c>
      <c r="F16" s="48">
        <f t="shared" si="4"/>
        <v>48.686053547303281</v>
      </c>
      <c r="G16" s="48">
        <f t="shared" si="4"/>
        <v>31.223652407708137</v>
      </c>
      <c r="H16" s="48">
        <f t="shared" si="4"/>
        <v>61.302255236563987</v>
      </c>
      <c r="I16" s="49">
        <f t="shared" si="4"/>
        <v>92.614255446378181</v>
      </c>
      <c r="J16" s="50">
        <f t="shared" si="4"/>
        <v>30.201887191114317</v>
      </c>
      <c r="K16" s="48">
        <f t="shared" si="4"/>
        <v>48.734399773612978</v>
      </c>
      <c r="L16" s="48">
        <f t="shared" si="4"/>
        <v>49.025262051187553</v>
      </c>
      <c r="M16" s="48">
        <f t="shared" si="4"/>
        <v>72.482128864265434</v>
      </c>
      <c r="N16" s="48">
        <f t="shared" si="4"/>
        <v>70.202785953251507</v>
      </c>
      <c r="O16" s="48">
        <f t="shared" si="4"/>
        <v>42.640724525620932</v>
      </c>
      <c r="P16" s="48">
        <f t="shared" si="4"/>
        <v>87.93104557998069</v>
      </c>
      <c r="Q16" s="48">
        <f>Q$24/1000*$A16</f>
        <v>124.20187437021275</v>
      </c>
      <c r="R16" s="46">
        <v>200</v>
      </c>
      <c r="S16" s="47">
        <f t="shared" ref="S16:AH16" si="5">S$24/1000*$R16</f>
        <v>36.902354349150954</v>
      </c>
      <c r="T16" s="48">
        <f t="shared" si="5"/>
        <v>61.403420219308288</v>
      </c>
      <c r="U16" s="48">
        <f t="shared" si="5"/>
        <v>62.935824239352925</v>
      </c>
      <c r="V16" s="48">
        <f t="shared" si="5"/>
        <v>90.23353900883447</v>
      </c>
      <c r="W16" s="48">
        <f t="shared" si="5"/>
        <v>87.495394624750176</v>
      </c>
      <c r="X16" s="48">
        <f t="shared" si="5"/>
        <v>54.724312258730244</v>
      </c>
      <c r="Y16" s="48">
        <f t="shared" si="5"/>
        <v>108.390331161262</v>
      </c>
      <c r="Z16" s="49">
        <f t="shared" si="5"/>
        <v>155.64060738020513</v>
      </c>
      <c r="AA16" s="50">
        <f t="shared" si="5"/>
        <v>43.689330962988798</v>
      </c>
      <c r="AB16" s="48">
        <f t="shared" si="5"/>
        <v>73.290633206017219</v>
      </c>
      <c r="AC16" s="48">
        <f t="shared" si="5"/>
        <v>76.39571403057613</v>
      </c>
      <c r="AD16" s="48">
        <f t="shared" si="5"/>
        <v>106.75365138601617</v>
      </c>
      <c r="AE16" s="48">
        <f t="shared" si="5"/>
        <v>103.13363346476385</v>
      </c>
      <c r="AF16" s="48">
        <f t="shared" si="5"/>
        <v>66.43166467768738</v>
      </c>
      <c r="AG16" s="48">
        <f t="shared" si="5"/>
        <v>127.1231678841899</v>
      </c>
      <c r="AH16" s="48">
        <f t="shared" si="5"/>
        <v>184.58990813519534</v>
      </c>
      <c r="AI16" s="46">
        <v>200</v>
      </c>
      <c r="AJ16" s="47">
        <f t="shared" ref="AJ16:AY16" si="6">AJ$24/1000*$AI16</f>
        <v>50.569797111945036</v>
      </c>
      <c r="AK16" s="48">
        <f t="shared" si="6"/>
        <v>86.355789415083464</v>
      </c>
      <c r="AL16" s="48">
        <f t="shared" si="6"/>
        <v>89.36214216668975</v>
      </c>
      <c r="AM16" s="48">
        <f t="shared" si="6"/>
        <v>122.06797097357747</v>
      </c>
      <c r="AN16" s="48">
        <f t="shared" si="6"/>
        <v>116.9947459091802</v>
      </c>
      <c r="AO16" s="48">
        <f t="shared" si="6"/>
        <v>77.705102475829406</v>
      </c>
      <c r="AP16" s="48">
        <f t="shared" si="6"/>
        <v>144.26643310727653</v>
      </c>
      <c r="AQ16" s="49">
        <f t="shared" si="6"/>
        <v>210.97563638785996</v>
      </c>
      <c r="AR16" s="50">
        <f t="shared" si="6"/>
        <v>72.369924571284827</v>
      </c>
      <c r="AS16" s="48">
        <f t="shared" si="6"/>
        <v>120.80842925377806</v>
      </c>
      <c r="AT16" s="48">
        <f t="shared" si="6"/>
        <v>122.35298513451509</v>
      </c>
      <c r="AU16" s="48">
        <f t="shared" si="6"/>
        <v>160.75876186115298</v>
      </c>
      <c r="AV16" s="48">
        <f t="shared" si="6"/>
        <v>146.25788217302912</v>
      </c>
      <c r="AW16" s="48">
        <f t="shared" si="6"/>
        <v>107.65654778626732</v>
      </c>
      <c r="AX16" s="48">
        <f t="shared" si="6"/>
        <v>186.46488759615539</v>
      </c>
      <c r="AY16" s="48">
        <f t="shared" si="6"/>
        <v>273.44091425663879</v>
      </c>
      <c r="AZ16" s="7"/>
      <c r="BA16" s="7"/>
      <c r="BB16" s="7"/>
      <c r="BC16" s="233"/>
      <c r="BD16" s="234"/>
      <c r="BE16" s="234"/>
      <c r="BF16" s="235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</row>
    <row r="17" spans="1:77" ht="14.4" x14ac:dyDescent="0.3">
      <c r="A17" s="51">
        <v>300</v>
      </c>
      <c r="B17" s="52">
        <f t="shared" ref="B17:Q17" si="7">B$24/1000*$A17</f>
        <v>32.218906854288271</v>
      </c>
      <c r="C17" s="53">
        <f t="shared" si="7"/>
        <v>55.861094710408452</v>
      </c>
      <c r="D17" s="53">
        <f t="shared" si="7"/>
        <v>55.280544901914404</v>
      </c>
      <c r="E17" s="53">
        <f t="shared" si="7"/>
        <v>86.490138091855556</v>
      </c>
      <c r="F17" s="53">
        <f t="shared" si="7"/>
        <v>73.029080320954918</v>
      </c>
      <c r="G17" s="53">
        <f t="shared" si="7"/>
        <v>46.835478611562202</v>
      </c>
      <c r="H17" s="53">
        <f t="shared" si="7"/>
        <v>91.953382854845984</v>
      </c>
      <c r="I17" s="54">
        <f t="shared" si="7"/>
        <v>138.92138316956726</v>
      </c>
      <c r="J17" s="55">
        <f t="shared" si="7"/>
        <v>45.302830786671478</v>
      </c>
      <c r="K17" s="53">
        <f t="shared" si="7"/>
        <v>73.101599660419467</v>
      </c>
      <c r="L17" s="53">
        <f t="shared" si="7"/>
        <v>73.53789307678133</v>
      </c>
      <c r="M17" s="53">
        <f t="shared" si="7"/>
        <v>108.72319329639814</v>
      </c>
      <c r="N17" s="53">
        <f t="shared" si="7"/>
        <v>105.30417892987727</v>
      </c>
      <c r="O17" s="53">
        <f t="shared" si="7"/>
        <v>63.961086788431402</v>
      </c>
      <c r="P17" s="53">
        <f t="shared" si="7"/>
        <v>131.89656836997105</v>
      </c>
      <c r="Q17" s="53">
        <f t="shared" si="7"/>
        <v>186.30281155531912</v>
      </c>
      <c r="R17" s="51">
        <v>300</v>
      </c>
      <c r="S17" s="52">
        <f t="shared" ref="S17:AH17" si="8">S$24/1000*$R17</f>
        <v>55.353531523726431</v>
      </c>
      <c r="T17" s="53">
        <f t="shared" si="8"/>
        <v>92.105130328962431</v>
      </c>
      <c r="U17" s="53">
        <f t="shared" si="8"/>
        <v>94.403736359029381</v>
      </c>
      <c r="V17" s="53">
        <f t="shared" si="8"/>
        <v>135.35030851325172</v>
      </c>
      <c r="W17" s="53">
        <f t="shared" si="8"/>
        <v>131.24309193712526</v>
      </c>
      <c r="X17" s="53">
        <f t="shared" si="8"/>
        <v>82.086468388095369</v>
      </c>
      <c r="Y17" s="53">
        <f t="shared" si="8"/>
        <v>162.585496741893</v>
      </c>
      <c r="Z17" s="54">
        <f t="shared" si="8"/>
        <v>233.4609110703077</v>
      </c>
      <c r="AA17" s="55">
        <f t="shared" si="8"/>
        <v>65.533996444483193</v>
      </c>
      <c r="AB17" s="53">
        <f t="shared" si="8"/>
        <v>109.93594980902583</v>
      </c>
      <c r="AC17" s="53">
        <f t="shared" si="8"/>
        <v>114.59357104586419</v>
      </c>
      <c r="AD17" s="53">
        <f t="shared" si="8"/>
        <v>160.13047707902427</v>
      </c>
      <c r="AE17" s="53">
        <f t="shared" si="8"/>
        <v>154.70045019714578</v>
      </c>
      <c r="AF17" s="53">
        <f t="shared" si="8"/>
        <v>99.647497016531062</v>
      </c>
      <c r="AG17" s="53">
        <f t="shared" si="8"/>
        <v>190.68475182628484</v>
      </c>
      <c r="AH17" s="53">
        <f t="shared" si="8"/>
        <v>276.88486220279299</v>
      </c>
      <c r="AI17" s="51">
        <v>300</v>
      </c>
      <c r="AJ17" s="52">
        <f t="shared" ref="AJ17:AY17" si="9">AJ$24/1000*$AI17</f>
        <v>75.854695667917554</v>
      </c>
      <c r="AK17" s="53">
        <f t="shared" si="9"/>
        <v>129.5336841226252</v>
      </c>
      <c r="AL17" s="53">
        <f t="shared" si="9"/>
        <v>134.04321325003463</v>
      </c>
      <c r="AM17" s="53">
        <f t="shared" si="9"/>
        <v>183.10195646036621</v>
      </c>
      <c r="AN17" s="53">
        <f t="shared" si="9"/>
        <v>175.49211886377029</v>
      </c>
      <c r="AO17" s="53">
        <f t="shared" si="9"/>
        <v>116.55765371374412</v>
      </c>
      <c r="AP17" s="53">
        <f t="shared" si="9"/>
        <v>216.39964966091478</v>
      </c>
      <c r="AQ17" s="54">
        <f t="shared" si="9"/>
        <v>316.46345458178996</v>
      </c>
      <c r="AR17" s="55">
        <f t="shared" si="9"/>
        <v>108.55488685692724</v>
      </c>
      <c r="AS17" s="53">
        <f t="shared" si="9"/>
        <v>181.21264388066709</v>
      </c>
      <c r="AT17" s="53">
        <f t="shared" si="9"/>
        <v>183.52947770177263</v>
      </c>
      <c r="AU17" s="53">
        <f t="shared" si="9"/>
        <v>241.13814279172945</v>
      </c>
      <c r="AV17" s="53">
        <f t="shared" si="9"/>
        <v>219.38682325954369</v>
      </c>
      <c r="AW17" s="53">
        <f t="shared" si="9"/>
        <v>161.48482167940099</v>
      </c>
      <c r="AX17" s="53">
        <f t="shared" si="9"/>
        <v>279.69733139423306</v>
      </c>
      <c r="AY17" s="53">
        <f t="shared" si="9"/>
        <v>410.16137138495816</v>
      </c>
      <c r="AZ17" s="7"/>
      <c r="BA17" s="7"/>
      <c r="BB17" s="7"/>
      <c r="BC17" s="56">
        <v>1</v>
      </c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 t="s">
        <v>16</v>
      </c>
      <c r="BP17" s="7"/>
      <c r="BQ17" s="7"/>
      <c r="BR17" s="7"/>
      <c r="BS17" s="7"/>
      <c r="BT17" s="7"/>
      <c r="BU17" s="7"/>
      <c r="BV17" s="7"/>
      <c r="BW17" s="7"/>
      <c r="BX17" s="7"/>
      <c r="BY17" s="7"/>
    </row>
    <row r="18" spans="1:77" ht="14.4" x14ac:dyDescent="0.3">
      <c r="A18" s="57">
        <v>400</v>
      </c>
      <c r="B18" s="58">
        <f>B$24/1000*$A18</f>
        <v>42.958542472384366</v>
      </c>
      <c r="C18" s="59">
        <f t="shared" ref="C18:Q18" si="10">C$24/1000*$A18</f>
        <v>74.481459613877931</v>
      </c>
      <c r="D18" s="59">
        <f t="shared" si="10"/>
        <v>73.707393202552538</v>
      </c>
      <c r="E18" s="59">
        <f t="shared" si="10"/>
        <v>115.32018412247407</v>
      </c>
      <c r="F18" s="59">
        <f t="shared" si="10"/>
        <v>97.372107094606562</v>
      </c>
      <c r="G18" s="59">
        <f t="shared" si="10"/>
        <v>62.447304815416274</v>
      </c>
      <c r="H18" s="59">
        <f t="shared" si="10"/>
        <v>122.60451047312797</v>
      </c>
      <c r="I18" s="60">
        <f t="shared" si="10"/>
        <v>185.22851089275636</v>
      </c>
      <c r="J18" s="61">
        <f t="shared" si="10"/>
        <v>60.403774382228633</v>
      </c>
      <c r="K18" s="59">
        <f t="shared" si="10"/>
        <v>97.468799547225956</v>
      </c>
      <c r="L18" s="59">
        <f t="shared" si="10"/>
        <v>98.050524102375107</v>
      </c>
      <c r="M18" s="59">
        <f t="shared" si="10"/>
        <v>144.96425772853087</v>
      </c>
      <c r="N18" s="59">
        <f t="shared" si="10"/>
        <v>140.40557190650301</v>
      </c>
      <c r="O18" s="59">
        <f t="shared" si="10"/>
        <v>85.281449051241864</v>
      </c>
      <c r="P18" s="59">
        <f t="shared" si="10"/>
        <v>175.86209115996138</v>
      </c>
      <c r="Q18" s="59">
        <f t="shared" si="10"/>
        <v>248.4037487404255</v>
      </c>
      <c r="R18" s="57">
        <v>400</v>
      </c>
      <c r="S18" s="58">
        <f t="shared" ref="S18:AH18" si="11">S$24/1000*$R18</f>
        <v>73.804708698301908</v>
      </c>
      <c r="T18" s="59">
        <f t="shared" si="11"/>
        <v>122.80684043861658</v>
      </c>
      <c r="U18" s="59">
        <f t="shared" si="11"/>
        <v>125.87164847870585</v>
      </c>
      <c r="V18" s="59">
        <f t="shared" si="11"/>
        <v>180.46707801766894</v>
      </c>
      <c r="W18" s="59">
        <f t="shared" si="11"/>
        <v>174.99078924950035</v>
      </c>
      <c r="X18" s="59">
        <f t="shared" si="11"/>
        <v>109.44862451746049</v>
      </c>
      <c r="Y18" s="59">
        <f t="shared" si="11"/>
        <v>216.78066232252399</v>
      </c>
      <c r="Z18" s="60">
        <f t="shared" si="11"/>
        <v>311.28121476041025</v>
      </c>
      <c r="AA18" s="61">
        <f t="shared" si="11"/>
        <v>87.378661925977596</v>
      </c>
      <c r="AB18" s="59">
        <f t="shared" si="11"/>
        <v>146.58126641203444</v>
      </c>
      <c r="AC18" s="59">
        <f t="shared" si="11"/>
        <v>152.79142806115226</v>
      </c>
      <c r="AD18" s="59">
        <f t="shared" si="11"/>
        <v>213.50730277203235</v>
      </c>
      <c r="AE18" s="59">
        <f t="shared" si="11"/>
        <v>206.26726692952769</v>
      </c>
      <c r="AF18" s="59">
        <f t="shared" si="11"/>
        <v>132.86332935537476</v>
      </c>
      <c r="AG18" s="59">
        <f t="shared" si="11"/>
        <v>254.24633576837979</v>
      </c>
      <c r="AH18" s="59">
        <f t="shared" si="11"/>
        <v>369.17981627039069</v>
      </c>
      <c r="AI18" s="57">
        <v>400</v>
      </c>
      <c r="AJ18" s="58">
        <f t="shared" ref="AJ18:AY18" si="12">AJ$24/1000*$AI18</f>
        <v>101.13959422389007</v>
      </c>
      <c r="AK18" s="59">
        <f t="shared" si="12"/>
        <v>172.71157883016693</v>
      </c>
      <c r="AL18" s="59">
        <f t="shared" si="12"/>
        <v>178.7242843333795</v>
      </c>
      <c r="AM18" s="59">
        <f t="shared" si="12"/>
        <v>244.13594194715495</v>
      </c>
      <c r="AN18" s="59">
        <f t="shared" si="12"/>
        <v>233.98949181836039</v>
      </c>
      <c r="AO18" s="59">
        <f t="shared" si="12"/>
        <v>155.41020495165881</v>
      </c>
      <c r="AP18" s="59">
        <f t="shared" si="12"/>
        <v>288.53286621455305</v>
      </c>
      <c r="AQ18" s="60">
        <f t="shared" si="12"/>
        <v>421.95127277571993</v>
      </c>
      <c r="AR18" s="61">
        <f t="shared" si="12"/>
        <v>144.73984914256965</v>
      </c>
      <c r="AS18" s="59">
        <f t="shared" si="12"/>
        <v>241.61685850755612</v>
      </c>
      <c r="AT18" s="59">
        <f t="shared" si="12"/>
        <v>244.70597026903019</v>
      </c>
      <c r="AU18" s="59">
        <f t="shared" si="12"/>
        <v>321.51752372230595</v>
      </c>
      <c r="AV18" s="59">
        <f t="shared" si="12"/>
        <v>292.51576434605823</v>
      </c>
      <c r="AW18" s="59">
        <f t="shared" si="12"/>
        <v>215.31309557253465</v>
      </c>
      <c r="AX18" s="59">
        <f t="shared" si="12"/>
        <v>372.92977519231079</v>
      </c>
      <c r="AY18" s="59">
        <f t="shared" si="12"/>
        <v>546.88182851327758</v>
      </c>
      <c r="AZ18" s="7"/>
      <c r="BA18" s="7"/>
      <c r="BB18" s="7"/>
      <c r="BC18" s="62" t="s">
        <v>17</v>
      </c>
      <c r="BD18" s="63">
        <v>1</v>
      </c>
      <c r="BE18" s="63">
        <v>2</v>
      </c>
      <c r="BF18" s="63">
        <v>3</v>
      </c>
      <c r="BG18" s="63">
        <v>4</v>
      </c>
      <c r="BH18" s="63">
        <v>5</v>
      </c>
      <c r="BI18" s="63">
        <v>6</v>
      </c>
      <c r="BJ18" s="63">
        <v>7</v>
      </c>
      <c r="BK18" s="63">
        <v>8</v>
      </c>
      <c r="BL18" s="63">
        <v>9</v>
      </c>
      <c r="BM18" s="63">
        <v>10</v>
      </c>
      <c r="BN18" s="63">
        <v>11</v>
      </c>
      <c r="BO18" s="63">
        <v>12</v>
      </c>
      <c r="BP18" s="63">
        <v>13</v>
      </c>
      <c r="BQ18" s="63">
        <v>14</v>
      </c>
      <c r="BR18" s="63">
        <v>15</v>
      </c>
      <c r="BS18" s="63">
        <v>16</v>
      </c>
      <c r="BT18" s="63">
        <v>17</v>
      </c>
      <c r="BU18" s="64">
        <v>18</v>
      </c>
      <c r="BV18" s="7"/>
      <c r="BW18" s="7"/>
      <c r="BX18" s="7"/>
      <c r="BY18" s="7"/>
    </row>
    <row r="19" spans="1:77" ht="15.75" customHeight="1" x14ac:dyDescent="0.3">
      <c r="A19" s="65">
        <v>500</v>
      </c>
      <c r="B19" s="66">
        <f t="shared" ref="B19:Q19" si="13">B$24/1000*$A19</f>
        <v>53.698178090480454</v>
      </c>
      <c r="C19" s="67">
        <f t="shared" si="13"/>
        <v>93.10182451734741</v>
      </c>
      <c r="D19" s="67">
        <f t="shared" si="13"/>
        <v>92.13424150319068</v>
      </c>
      <c r="E19" s="67">
        <f t="shared" si="13"/>
        <v>144.15023015309259</v>
      </c>
      <c r="F19" s="67">
        <f t="shared" si="13"/>
        <v>121.71513386825821</v>
      </c>
      <c r="G19" s="67">
        <f t="shared" si="13"/>
        <v>78.059131019270339</v>
      </c>
      <c r="H19" s="67">
        <f t="shared" si="13"/>
        <v>153.25563809140996</v>
      </c>
      <c r="I19" s="68">
        <f t="shared" si="13"/>
        <v>231.53563861594546</v>
      </c>
      <c r="J19" s="69">
        <f t="shared" si="13"/>
        <v>75.504717977785802</v>
      </c>
      <c r="K19" s="67">
        <f t="shared" si="13"/>
        <v>121.83599943403244</v>
      </c>
      <c r="L19" s="67">
        <f t="shared" si="13"/>
        <v>122.5631551279689</v>
      </c>
      <c r="M19" s="67">
        <f t="shared" si="13"/>
        <v>181.20532216066357</v>
      </c>
      <c r="N19" s="67">
        <f t="shared" si="13"/>
        <v>175.50696488312877</v>
      </c>
      <c r="O19" s="67">
        <f t="shared" si="13"/>
        <v>106.60181131405233</v>
      </c>
      <c r="P19" s="67">
        <f t="shared" si="13"/>
        <v>219.82761394995174</v>
      </c>
      <c r="Q19" s="67">
        <f t="shared" si="13"/>
        <v>310.50468592553187</v>
      </c>
      <c r="R19" s="65">
        <v>500</v>
      </c>
      <c r="S19" s="66">
        <f t="shared" ref="S19:AH19" si="14">S$24/1000*$R19</f>
        <v>92.255885872877386</v>
      </c>
      <c r="T19" s="67">
        <f t="shared" si="14"/>
        <v>153.50855054827073</v>
      </c>
      <c r="U19" s="67">
        <f t="shared" si="14"/>
        <v>157.33956059838229</v>
      </c>
      <c r="V19" s="67">
        <f t="shared" si="14"/>
        <v>225.58384752208619</v>
      </c>
      <c r="W19" s="67">
        <f t="shared" si="14"/>
        <v>218.73848656187545</v>
      </c>
      <c r="X19" s="67">
        <f t="shared" si="14"/>
        <v>136.81078064682561</v>
      </c>
      <c r="Y19" s="67">
        <f t="shared" si="14"/>
        <v>270.97582790315499</v>
      </c>
      <c r="Z19" s="68">
        <f t="shared" si="14"/>
        <v>389.10151845051286</v>
      </c>
      <c r="AA19" s="69">
        <f t="shared" si="14"/>
        <v>109.223327407472</v>
      </c>
      <c r="AB19" s="67">
        <f t="shared" si="14"/>
        <v>183.22658301504305</v>
      </c>
      <c r="AC19" s="67">
        <f t="shared" si="14"/>
        <v>190.98928507644032</v>
      </c>
      <c r="AD19" s="67">
        <f t="shared" si="14"/>
        <v>266.88412846504048</v>
      </c>
      <c r="AE19" s="67">
        <f t="shared" si="14"/>
        <v>257.83408366190963</v>
      </c>
      <c r="AF19" s="67">
        <f t="shared" si="14"/>
        <v>166.07916169421844</v>
      </c>
      <c r="AG19" s="67">
        <f t="shared" si="14"/>
        <v>317.80791971047472</v>
      </c>
      <c r="AH19" s="67">
        <f t="shared" si="14"/>
        <v>461.47477033798833</v>
      </c>
      <c r="AI19" s="65">
        <v>500</v>
      </c>
      <c r="AJ19" s="66">
        <f t="shared" ref="AJ19:AY19" si="15">AJ$24/1000*$AI19</f>
        <v>126.42449277986259</v>
      </c>
      <c r="AK19" s="67">
        <f t="shared" si="15"/>
        <v>215.88947353770865</v>
      </c>
      <c r="AL19" s="67">
        <f t="shared" si="15"/>
        <v>223.40535541672438</v>
      </c>
      <c r="AM19" s="67">
        <f t="shared" si="15"/>
        <v>305.16992743394366</v>
      </c>
      <c r="AN19" s="67">
        <f t="shared" si="15"/>
        <v>292.48686477295047</v>
      </c>
      <c r="AO19" s="67">
        <f t="shared" si="15"/>
        <v>194.26275618957354</v>
      </c>
      <c r="AP19" s="67">
        <f t="shared" si="15"/>
        <v>360.6660827681913</v>
      </c>
      <c r="AQ19" s="68">
        <f t="shared" si="15"/>
        <v>527.4390909696499</v>
      </c>
      <c r="AR19" s="69">
        <f t="shared" si="15"/>
        <v>180.92481142821208</v>
      </c>
      <c r="AS19" s="67">
        <f t="shared" si="15"/>
        <v>302.02107313444515</v>
      </c>
      <c r="AT19" s="67">
        <f t="shared" si="15"/>
        <v>305.88246283628774</v>
      </c>
      <c r="AU19" s="67">
        <f t="shared" si="15"/>
        <v>401.89690465288243</v>
      </c>
      <c r="AV19" s="67">
        <f t="shared" si="15"/>
        <v>365.64470543257283</v>
      </c>
      <c r="AW19" s="67">
        <f t="shared" si="15"/>
        <v>269.14136946566828</v>
      </c>
      <c r="AX19" s="67">
        <f t="shared" si="15"/>
        <v>466.16221899038845</v>
      </c>
      <c r="AY19" s="67">
        <f t="shared" si="15"/>
        <v>683.60228564159695</v>
      </c>
      <c r="AZ19" s="7"/>
      <c r="BA19" s="7"/>
      <c r="BB19" s="7"/>
      <c r="BC19" s="70" t="s">
        <v>18</v>
      </c>
      <c r="BD19" s="71">
        <v>1</v>
      </c>
      <c r="BE19" s="71" t="s">
        <v>19</v>
      </c>
      <c r="BF19" s="71" t="s">
        <v>20</v>
      </c>
      <c r="BG19" s="71" t="s">
        <v>21</v>
      </c>
      <c r="BH19" s="72" t="s">
        <v>22</v>
      </c>
      <c r="BI19" s="72" t="s">
        <v>23</v>
      </c>
      <c r="BJ19" s="73" t="s">
        <v>24</v>
      </c>
      <c r="BK19" s="74" t="s">
        <v>25</v>
      </c>
      <c r="BL19" s="73" t="s">
        <v>26</v>
      </c>
      <c r="BM19" s="73" t="s">
        <v>27</v>
      </c>
      <c r="BN19" s="73" t="s">
        <v>28</v>
      </c>
      <c r="BO19" s="75" t="s">
        <v>29</v>
      </c>
      <c r="BP19" s="73" t="s">
        <v>30</v>
      </c>
      <c r="BQ19" s="73" t="s">
        <v>31</v>
      </c>
      <c r="BR19" s="73" t="s">
        <v>32</v>
      </c>
      <c r="BS19" s="73" t="s">
        <v>33</v>
      </c>
      <c r="BT19" s="76" t="s">
        <v>34</v>
      </c>
      <c r="BU19" s="77" t="s">
        <v>35</v>
      </c>
      <c r="BV19" s="7"/>
      <c r="BW19" s="7"/>
      <c r="BX19" s="7"/>
      <c r="BY19" s="7"/>
    </row>
    <row r="20" spans="1:77" ht="14.4" x14ac:dyDescent="0.3">
      <c r="A20" s="78">
        <v>600</v>
      </c>
      <c r="B20" s="79">
        <f t="shared" ref="B20:Q20" si="16">B$24/1000*$A20</f>
        <v>64.437813708576542</v>
      </c>
      <c r="C20" s="80">
        <f t="shared" si="16"/>
        <v>111.7221894208169</v>
      </c>
      <c r="D20" s="80">
        <f t="shared" si="16"/>
        <v>110.56108980382881</v>
      </c>
      <c r="E20" s="80">
        <f t="shared" si="16"/>
        <v>172.98027618371111</v>
      </c>
      <c r="F20" s="80">
        <f t="shared" si="16"/>
        <v>146.05816064190984</v>
      </c>
      <c r="G20" s="80">
        <f t="shared" si="16"/>
        <v>93.670957223124404</v>
      </c>
      <c r="H20" s="80">
        <f t="shared" si="16"/>
        <v>183.90676570969197</v>
      </c>
      <c r="I20" s="81">
        <f t="shared" si="16"/>
        <v>277.84276633913453</v>
      </c>
      <c r="J20" s="82">
        <f t="shared" si="16"/>
        <v>90.605661573342957</v>
      </c>
      <c r="K20" s="80">
        <f t="shared" si="16"/>
        <v>146.20319932083893</v>
      </c>
      <c r="L20" s="80">
        <f t="shared" si="16"/>
        <v>147.07578615356266</v>
      </c>
      <c r="M20" s="80">
        <f t="shared" si="16"/>
        <v>217.44638659279627</v>
      </c>
      <c r="N20" s="80">
        <f t="shared" si="16"/>
        <v>210.60835785975453</v>
      </c>
      <c r="O20" s="80">
        <f t="shared" si="16"/>
        <v>127.9221735768628</v>
      </c>
      <c r="P20" s="80">
        <f t="shared" si="16"/>
        <v>263.7931367399421</v>
      </c>
      <c r="Q20" s="80">
        <f t="shared" si="16"/>
        <v>372.60562311063825</v>
      </c>
      <c r="R20" s="78">
        <v>600</v>
      </c>
      <c r="S20" s="79">
        <f t="shared" ref="S20:AH20" si="17">S$24/1000*$R20</f>
        <v>110.70706304745286</v>
      </c>
      <c r="T20" s="80">
        <f t="shared" si="17"/>
        <v>184.21026065792486</v>
      </c>
      <c r="U20" s="80">
        <f t="shared" si="17"/>
        <v>188.80747271805876</v>
      </c>
      <c r="V20" s="80">
        <f t="shared" si="17"/>
        <v>270.70061702650344</v>
      </c>
      <c r="W20" s="80">
        <f t="shared" si="17"/>
        <v>262.48618387425051</v>
      </c>
      <c r="X20" s="80">
        <f t="shared" si="17"/>
        <v>164.17293677619074</v>
      </c>
      <c r="Y20" s="80">
        <f t="shared" si="17"/>
        <v>325.17099348378599</v>
      </c>
      <c r="Z20" s="81">
        <f t="shared" si="17"/>
        <v>466.9218221406154</v>
      </c>
      <c r="AA20" s="82">
        <f t="shared" si="17"/>
        <v>131.06799288896639</v>
      </c>
      <c r="AB20" s="80">
        <f t="shared" si="17"/>
        <v>219.87189961805166</v>
      </c>
      <c r="AC20" s="80">
        <f t="shared" si="17"/>
        <v>229.18714209172839</v>
      </c>
      <c r="AD20" s="80">
        <f t="shared" si="17"/>
        <v>320.26095415804855</v>
      </c>
      <c r="AE20" s="80">
        <f t="shared" si="17"/>
        <v>309.40090039429157</v>
      </c>
      <c r="AF20" s="80">
        <f t="shared" si="17"/>
        <v>199.29499403306212</v>
      </c>
      <c r="AG20" s="80">
        <f t="shared" si="17"/>
        <v>381.36950365256968</v>
      </c>
      <c r="AH20" s="80">
        <f t="shared" si="17"/>
        <v>553.76972440558598</v>
      </c>
      <c r="AI20" s="78">
        <v>600</v>
      </c>
      <c r="AJ20" s="79">
        <f t="shared" ref="AJ20:AY20" si="18">AJ$24/1000*$AI20</f>
        <v>151.70939133583511</v>
      </c>
      <c r="AK20" s="80">
        <f t="shared" si="18"/>
        <v>259.06736824525041</v>
      </c>
      <c r="AL20" s="80">
        <f t="shared" si="18"/>
        <v>268.08642650006925</v>
      </c>
      <c r="AM20" s="80">
        <f t="shared" si="18"/>
        <v>366.20391292073242</v>
      </c>
      <c r="AN20" s="80">
        <f t="shared" si="18"/>
        <v>350.98423772754057</v>
      </c>
      <c r="AO20" s="80">
        <f t="shared" si="18"/>
        <v>233.11530742748823</v>
      </c>
      <c r="AP20" s="80">
        <f t="shared" si="18"/>
        <v>432.79929932182955</v>
      </c>
      <c r="AQ20" s="81">
        <f t="shared" si="18"/>
        <v>632.92690916357992</v>
      </c>
      <c r="AR20" s="82">
        <f t="shared" si="18"/>
        <v>217.10977371385448</v>
      </c>
      <c r="AS20" s="80">
        <f t="shared" si="18"/>
        <v>362.42528776133418</v>
      </c>
      <c r="AT20" s="80">
        <f t="shared" si="18"/>
        <v>367.05895540354527</v>
      </c>
      <c r="AU20" s="80">
        <f t="shared" si="18"/>
        <v>482.2762855834589</v>
      </c>
      <c r="AV20" s="80">
        <f t="shared" si="18"/>
        <v>438.77364651908738</v>
      </c>
      <c r="AW20" s="80">
        <f t="shared" si="18"/>
        <v>322.96964335880199</v>
      </c>
      <c r="AX20" s="80">
        <f t="shared" si="18"/>
        <v>559.39466278846612</v>
      </c>
      <c r="AY20" s="80">
        <f t="shared" si="18"/>
        <v>820.32274276991632</v>
      </c>
      <c r="AZ20" s="7"/>
      <c r="BA20" s="7"/>
      <c r="BB20" s="7"/>
      <c r="BC20" s="83" t="s">
        <v>36</v>
      </c>
      <c r="BD20" s="84">
        <v>2</v>
      </c>
      <c r="BE20" s="84" t="s">
        <v>19</v>
      </c>
      <c r="BF20" s="84" t="s">
        <v>20</v>
      </c>
      <c r="BG20" s="84" t="s">
        <v>21</v>
      </c>
      <c r="BH20" s="85" t="s">
        <v>37</v>
      </c>
      <c r="BI20" s="85" t="s">
        <v>38</v>
      </c>
      <c r="BJ20" s="86" t="s">
        <v>39</v>
      </c>
      <c r="BK20" s="86" t="s">
        <v>40</v>
      </c>
      <c r="BL20" s="86" t="s">
        <v>41</v>
      </c>
      <c r="BM20" s="86" t="s">
        <v>42</v>
      </c>
      <c r="BN20" s="86" t="s">
        <v>43</v>
      </c>
      <c r="BO20" s="87" t="s">
        <v>44</v>
      </c>
      <c r="BP20" s="84" t="s">
        <v>45</v>
      </c>
      <c r="BQ20" s="86" t="s">
        <v>46</v>
      </c>
      <c r="BR20" s="84" t="s">
        <v>47</v>
      </c>
      <c r="BS20" s="84" t="s">
        <v>48</v>
      </c>
      <c r="BT20" s="88" t="s">
        <v>49</v>
      </c>
      <c r="BU20" s="89" t="s">
        <v>50</v>
      </c>
      <c r="BV20" s="7"/>
      <c r="BW20" s="7"/>
      <c r="BX20" s="7"/>
      <c r="BY20" s="7"/>
    </row>
    <row r="21" spans="1:77" ht="15.75" customHeight="1" x14ac:dyDescent="0.3">
      <c r="A21" s="51">
        <v>700</v>
      </c>
      <c r="B21" s="52">
        <f t="shared" ref="B21:Q21" si="19">B$24/1000*$A21</f>
        <v>75.177449326672644</v>
      </c>
      <c r="C21" s="53">
        <f t="shared" si="19"/>
        <v>130.34255432428637</v>
      </c>
      <c r="D21" s="53">
        <f t="shared" si="19"/>
        <v>128.98793810446693</v>
      </c>
      <c r="E21" s="53">
        <f t="shared" si="19"/>
        <v>201.81032221432963</v>
      </c>
      <c r="F21" s="53">
        <f t="shared" si="19"/>
        <v>170.40118741556148</v>
      </c>
      <c r="G21" s="53">
        <f t="shared" si="19"/>
        <v>109.28278342697847</v>
      </c>
      <c r="H21" s="53">
        <f t="shared" si="19"/>
        <v>214.55789332797394</v>
      </c>
      <c r="I21" s="54">
        <f t="shared" si="19"/>
        <v>324.14989406232365</v>
      </c>
      <c r="J21" s="55">
        <f t="shared" si="19"/>
        <v>105.70660516890011</v>
      </c>
      <c r="K21" s="53">
        <f t="shared" si="19"/>
        <v>170.57039920764544</v>
      </c>
      <c r="L21" s="53">
        <f t="shared" si="19"/>
        <v>171.58841717915644</v>
      </c>
      <c r="M21" s="53">
        <f t="shared" si="19"/>
        <v>253.687451024929</v>
      </c>
      <c r="N21" s="53">
        <f t="shared" si="19"/>
        <v>245.70975083638029</v>
      </c>
      <c r="O21" s="53">
        <f t="shared" si="19"/>
        <v>149.24253583967325</v>
      </c>
      <c r="P21" s="53">
        <f t="shared" si="19"/>
        <v>307.7586595299324</v>
      </c>
      <c r="Q21" s="53">
        <f t="shared" si="19"/>
        <v>434.70656029574462</v>
      </c>
      <c r="R21" s="51">
        <v>700</v>
      </c>
      <c r="S21" s="52">
        <f t="shared" ref="S21:AH21" si="20">S$24/1000*$R21</f>
        <v>129.15824022202835</v>
      </c>
      <c r="T21" s="53">
        <f t="shared" si="20"/>
        <v>214.91197076757902</v>
      </c>
      <c r="U21" s="53">
        <f t="shared" si="20"/>
        <v>220.27538483773523</v>
      </c>
      <c r="V21" s="53">
        <f t="shared" si="20"/>
        <v>315.81738653092066</v>
      </c>
      <c r="W21" s="53">
        <f t="shared" si="20"/>
        <v>306.23388118662564</v>
      </c>
      <c r="X21" s="53">
        <f t="shared" si="20"/>
        <v>191.53509290555587</v>
      </c>
      <c r="Y21" s="53">
        <f t="shared" si="20"/>
        <v>379.36615906441699</v>
      </c>
      <c r="Z21" s="54">
        <f t="shared" si="20"/>
        <v>544.74212583071801</v>
      </c>
      <c r="AA21" s="55">
        <f t="shared" si="20"/>
        <v>152.9126583704608</v>
      </c>
      <c r="AB21" s="53">
        <f t="shared" si="20"/>
        <v>256.51721622106027</v>
      </c>
      <c r="AC21" s="53">
        <f t="shared" si="20"/>
        <v>267.38499910701648</v>
      </c>
      <c r="AD21" s="53">
        <f t="shared" si="20"/>
        <v>373.63777985105662</v>
      </c>
      <c r="AE21" s="53">
        <f t="shared" si="20"/>
        <v>360.96771712667351</v>
      </c>
      <c r="AF21" s="53">
        <f t="shared" si="20"/>
        <v>232.51082637190581</v>
      </c>
      <c r="AG21" s="53">
        <f t="shared" si="20"/>
        <v>444.93108759466463</v>
      </c>
      <c r="AH21" s="53">
        <f t="shared" si="20"/>
        <v>646.06467847318368</v>
      </c>
      <c r="AI21" s="51">
        <v>700</v>
      </c>
      <c r="AJ21" s="52">
        <f t="shared" ref="AJ21:AY21" si="21">AJ$24/1000*$AI21</f>
        <v>176.99428989180763</v>
      </c>
      <c r="AK21" s="53">
        <f t="shared" si="21"/>
        <v>302.24526295279213</v>
      </c>
      <c r="AL21" s="53">
        <f t="shared" si="21"/>
        <v>312.76749758341413</v>
      </c>
      <c r="AM21" s="53">
        <f t="shared" si="21"/>
        <v>427.23789840752113</v>
      </c>
      <c r="AN21" s="53">
        <f t="shared" si="21"/>
        <v>409.48161068213068</v>
      </c>
      <c r="AO21" s="53">
        <f t="shared" si="21"/>
        <v>271.96785866540296</v>
      </c>
      <c r="AP21" s="53">
        <f t="shared" si="21"/>
        <v>504.9325158754678</v>
      </c>
      <c r="AQ21" s="54">
        <f t="shared" si="21"/>
        <v>738.41472735750983</v>
      </c>
      <c r="AR21" s="55">
        <f t="shared" si="21"/>
        <v>253.29473599949691</v>
      </c>
      <c r="AS21" s="53">
        <f t="shared" si="21"/>
        <v>422.8295023882232</v>
      </c>
      <c r="AT21" s="53">
        <f t="shared" si="21"/>
        <v>428.2354479708028</v>
      </c>
      <c r="AU21" s="53">
        <f t="shared" si="21"/>
        <v>562.65566651403537</v>
      </c>
      <c r="AV21" s="53">
        <f t="shared" si="21"/>
        <v>511.90258760560198</v>
      </c>
      <c r="AW21" s="53">
        <f t="shared" si="21"/>
        <v>376.79791725193564</v>
      </c>
      <c r="AX21" s="53">
        <f t="shared" si="21"/>
        <v>652.62710658654385</v>
      </c>
      <c r="AY21" s="53">
        <f t="shared" si="21"/>
        <v>957.0431998982358</v>
      </c>
      <c r="AZ21" s="7"/>
      <c r="BA21" s="7"/>
      <c r="BB21" s="7"/>
      <c r="BC21" s="83" t="s">
        <v>51</v>
      </c>
      <c r="BD21" s="84">
        <v>3</v>
      </c>
      <c r="BE21" s="84" t="s">
        <v>52</v>
      </c>
      <c r="BF21" s="84" t="s">
        <v>53</v>
      </c>
      <c r="BG21" s="84" t="s">
        <v>54</v>
      </c>
      <c r="BH21" s="85" t="s">
        <v>55</v>
      </c>
      <c r="BI21" s="85" t="s">
        <v>56</v>
      </c>
      <c r="BJ21" s="86" t="s">
        <v>57</v>
      </c>
      <c r="BK21" s="86" t="s">
        <v>58</v>
      </c>
      <c r="BL21" s="86" t="s">
        <v>59</v>
      </c>
      <c r="BM21" s="86" t="s">
        <v>60</v>
      </c>
      <c r="BN21" s="86" t="s">
        <v>61</v>
      </c>
      <c r="BO21" s="87" t="s">
        <v>62</v>
      </c>
      <c r="BP21" s="86" t="s">
        <v>63</v>
      </c>
      <c r="BQ21" s="86" t="s">
        <v>31</v>
      </c>
      <c r="BR21" s="84" t="s">
        <v>64</v>
      </c>
      <c r="BS21" s="86" t="s">
        <v>65</v>
      </c>
      <c r="BT21" s="90" t="s">
        <v>66</v>
      </c>
      <c r="BU21" s="89" t="s">
        <v>50</v>
      </c>
      <c r="BV21" s="7"/>
      <c r="BW21" s="7"/>
      <c r="BX21" s="7"/>
      <c r="BY21" s="7"/>
    </row>
    <row r="22" spans="1:77" ht="15.75" customHeight="1" x14ac:dyDescent="0.3">
      <c r="A22" s="57">
        <v>800</v>
      </c>
      <c r="B22" s="58">
        <f t="shared" ref="B22:Q22" si="22">B$24/1000*$A22</f>
        <v>85.917084944768732</v>
      </c>
      <c r="C22" s="59">
        <f t="shared" si="22"/>
        <v>148.96291922775586</v>
      </c>
      <c r="D22" s="59">
        <f t="shared" si="22"/>
        <v>147.41478640510508</v>
      </c>
      <c r="E22" s="59">
        <f t="shared" si="22"/>
        <v>230.64036824494815</v>
      </c>
      <c r="F22" s="59">
        <f t="shared" si="22"/>
        <v>194.74421418921312</v>
      </c>
      <c r="G22" s="59">
        <f t="shared" si="22"/>
        <v>124.89460963083255</v>
      </c>
      <c r="H22" s="59">
        <f t="shared" si="22"/>
        <v>245.20902094625595</v>
      </c>
      <c r="I22" s="60">
        <f t="shared" si="22"/>
        <v>370.45702178551272</v>
      </c>
      <c r="J22" s="61">
        <f t="shared" si="22"/>
        <v>120.80754876445727</v>
      </c>
      <c r="K22" s="59">
        <f t="shared" si="22"/>
        <v>194.93759909445191</v>
      </c>
      <c r="L22" s="59">
        <f t="shared" si="22"/>
        <v>196.10104820475021</v>
      </c>
      <c r="M22" s="59">
        <f t="shared" si="22"/>
        <v>289.92851545706174</v>
      </c>
      <c r="N22" s="59">
        <f t="shared" si="22"/>
        <v>280.81114381300603</v>
      </c>
      <c r="O22" s="59">
        <f t="shared" si="22"/>
        <v>170.56289810248373</v>
      </c>
      <c r="P22" s="59">
        <f>P$24/1000*$A22</f>
        <v>351.72418231992276</v>
      </c>
      <c r="Q22" s="59">
        <f t="shared" si="22"/>
        <v>496.807497480851</v>
      </c>
      <c r="R22" s="57">
        <v>800</v>
      </c>
      <c r="S22" s="58">
        <f t="shared" ref="S22:AH22" si="23">S$24/1000*$R22</f>
        <v>147.60941739660382</v>
      </c>
      <c r="T22" s="59">
        <f t="shared" si="23"/>
        <v>245.61368087723315</v>
      </c>
      <c r="U22" s="59">
        <f t="shared" si="23"/>
        <v>251.7432969574117</v>
      </c>
      <c r="V22" s="59">
        <f t="shared" si="23"/>
        <v>360.93415603533788</v>
      </c>
      <c r="W22" s="59">
        <f t="shared" si="23"/>
        <v>349.9815784990007</v>
      </c>
      <c r="X22" s="59">
        <f t="shared" si="23"/>
        <v>218.89724903492097</v>
      </c>
      <c r="Y22" s="59">
        <f t="shared" si="23"/>
        <v>433.56132464504799</v>
      </c>
      <c r="Z22" s="60">
        <f t="shared" si="23"/>
        <v>622.5624295208205</v>
      </c>
      <c r="AA22" s="61">
        <f t="shared" si="23"/>
        <v>174.75732385195519</v>
      </c>
      <c r="AB22" s="59">
        <f t="shared" si="23"/>
        <v>293.16253282406888</v>
      </c>
      <c r="AC22" s="59">
        <f t="shared" si="23"/>
        <v>305.58285612230452</v>
      </c>
      <c r="AD22" s="59">
        <f t="shared" si="23"/>
        <v>427.01460554406469</v>
      </c>
      <c r="AE22" s="59">
        <f t="shared" si="23"/>
        <v>412.53453385905539</v>
      </c>
      <c r="AF22" s="59">
        <f t="shared" si="23"/>
        <v>265.72665871074952</v>
      </c>
      <c r="AG22" s="59">
        <f t="shared" si="23"/>
        <v>508.49267153675959</v>
      </c>
      <c r="AH22" s="59">
        <f t="shared" si="23"/>
        <v>738.35963254078138</v>
      </c>
      <c r="AI22" s="57">
        <v>800</v>
      </c>
      <c r="AJ22" s="58">
        <f t="shared" ref="AJ22:AY22" si="24">AJ$24/1000*$AI22</f>
        <v>202.27918844778014</v>
      </c>
      <c r="AK22" s="59">
        <f t="shared" si="24"/>
        <v>345.42315766033386</v>
      </c>
      <c r="AL22" s="59">
        <f t="shared" si="24"/>
        <v>357.448568666759</v>
      </c>
      <c r="AM22" s="59">
        <f t="shared" si="24"/>
        <v>488.27188389430989</v>
      </c>
      <c r="AN22" s="59">
        <f t="shared" si="24"/>
        <v>467.97898363672078</v>
      </c>
      <c r="AO22" s="59">
        <f t="shared" si="24"/>
        <v>310.82040990331762</v>
      </c>
      <c r="AP22" s="59">
        <f t="shared" si="24"/>
        <v>577.06573242910611</v>
      </c>
      <c r="AQ22" s="60">
        <f t="shared" si="24"/>
        <v>843.90254555143986</v>
      </c>
      <c r="AR22" s="61">
        <f t="shared" si="24"/>
        <v>289.47969828513931</v>
      </c>
      <c r="AS22" s="59">
        <f t="shared" si="24"/>
        <v>483.23371701511223</v>
      </c>
      <c r="AT22" s="59">
        <f t="shared" si="24"/>
        <v>489.41194053806038</v>
      </c>
      <c r="AU22" s="59">
        <f t="shared" si="24"/>
        <v>643.03504744461191</v>
      </c>
      <c r="AV22" s="59">
        <f t="shared" si="24"/>
        <v>585.03152869211647</v>
      </c>
      <c r="AW22" s="59">
        <f t="shared" si="24"/>
        <v>430.6261911450693</v>
      </c>
      <c r="AX22" s="59">
        <f t="shared" si="24"/>
        <v>745.85955038462157</v>
      </c>
      <c r="AY22" s="59">
        <f t="shared" si="24"/>
        <v>1093.7636570265552</v>
      </c>
      <c r="AZ22" s="7"/>
      <c r="BA22" s="7"/>
      <c r="BB22" s="7"/>
      <c r="BC22" s="83" t="s">
        <v>67</v>
      </c>
      <c r="BD22" s="84">
        <v>4</v>
      </c>
      <c r="BE22" s="84" t="s">
        <v>68</v>
      </c>
      <c r="BF22" s="84" t="s">
        <v>69</v>
      </c>
      <c r="BG22" s="84" t="s">
        <v>70</v>
      </c>
      <c r="BH22" s="85" t="s">
        <v>55</v>
      </c>
      <c r="BI22" s="85" t="s">
        <v>56</v>
      </c>
      <c r="BJ22" s="84"/>
      <c r="BK22" s="84"/>
      <c r="BL22" s="84"/>
      <c r="BM22" s="84"/>
      <c r="BN22" s="84"/>
      <c r="BO22" s="87"/>
      <c r="BP22" s="84"/>
      <c r="BQ22" s="84"/>
      <c r="BR22" s="84"/>
      <c r="BS22" s="84"/>
      <c r="BT22" s="84"/>
      <c r="BU22" s="89"/>
      <c r="BV22" s="7"/>
      <c r="BW22" s="7"/>
      <c r="BX22" s="7"/>
      <c r="BY22" s="7"/>
    </row>
    <row r="23" spans="1:77" ht="15.75" customHeight="1" x14ac:dyDescent="0.3">
      <c r="A23" s="51">
        <v>900</v>
      </c>
      <c r="B23" s="52">
        <f t="shared" ref="B23:Q23" si="25">B$24/1000*$A23</f>
        <v>96.65672056286482</v>
      </c>
      <c r="C23" s="53">
        <f t="shared" si="25"/>
        <v>167.58328413122535</v>
      </c>
      <c r="D23" s="53">
        <f t="shared" si="25"/>
        <v>165.84163470574322</v>
      </c>
      <c r="E23" s="53">
        <f t="shared" si="25"/>
        <v>259.47041427556667</v>
      </c>
      <c r="F23" s="53">
        <f t="shared" si="25"/>
        <v>219.08724096286477</v>
      </c>
      <c r="G23" s="53">
        <f t="shared" si="25"/>
        <v>140.50643583468661</v>
      </c>
      <c r="H23" s="53">
        <f t="shared" si="25"/>
        <v>275.86014856453795</v>
      </c>
      <c r="I23" s="54">
        <f t="shared" si="25"/>
        <v>416.76414950870179</v>
      </c>
      <c r="J23" s="55">
        <f t="shared" si="25"/>
        <v>135.90849236001444</v>
      </c>
      <c r="K23" s="53">
        <f t="shared" si="25"/>
        <v>219.30479898125841</v>
      </c>
      <c r="L23" s="53">
        <f t="shared" si="25"/>
        <v>220.61367923034402</v>
      </c>
      <c r="M23" s="53">
        <f t="shared" si="25"/>
        <v>326.16957988919444</v>
      </c>
      <c r="N23" s="53">
        <f t="shared" si="25"/>
        <v>315.91253678963182</v>
      </c>
      <c r="O23" s="53">
        <f t="shared" si="25"/>
        <v>191.88326036529421</v>
      </c>
      <c r="P23" s="53">
        <f t="shared" si="25"/>
        <v>395.68970510991312</v>
      </c>
      <c r="Q23" s="53">
        <f t="shared" si="25"/>
        <v>558.90843466595743</v>
      </c>
      <c r="R23" s="51">
        <v>900</v>
      </c>
      <c r="S23" s="52">
        <f t="shared" ref="S23:AH23" si="26">S$24/1000*$R23</f>
        <v>166.06059457117931</v>
      </c>
      <c r="T23" s="53">
        <f t="shared" si="26"/>
        <v>276.31539098688734</v>
      </c>
      <c r="U23" s="53">
        <f t="shared" si="26"/>
        <v>283.21120907708814</v>
      </c>
      <c r="V23" s="53">
        <f t="shared" si="26"/>
        <v>406.05092553975516</v>
      </c>
      <c r="W23" s="53">
        <f t="shared" si="26"/>
        <v>393.72927581137583</v>
      </c>
      <c r="X23" s="53">
        <f t="shared" si="26"/>
        <v>246.25940516428611</v>
      </c>
      <c r="Y23" s="53">
        <f t="shared" si="26"/>
        <v>487.75649022567899</v>
      </c>
      <c r="Z23" s="54">
        <f t="shared" si="26"/>
        <v>700.38273321092311</v>
      </c>
      <c r="AA23" s="55">
        <f t="shared" si="26"/>
        <v>196.60198933344958</v>
      </c>
      <c r="AB23" s="53">
        <f t="shared" si="26"/>
        <v>329.80784942707749</v>
      </c>
      <c r="AC23" s="53">
        <f t="shared" si="26"/>
        <v>343.78071313759261</v>
      </c>
      <c r="AD23" s="53">
        <f t="shared" si="26"/>
        <v>480.39143123707282</v>
      </c>
      <c r="AE23" s="53">
        <f t="shared" si="26"/>
        <v>464.10135059143732</v>
      </c>
      <c r="AF23" s="53">
        <f t="shared" si="26"/>
        <v>298.94249104959317</v>
      </c>
      <c r="AG23" s="53">
        <f t="shared" si="26"/>
        <v>572.05425547885454</v>
      </c>
      <c r="AH23" s="53">
        <f t="shared" si="26"/>
        <v>830.65458660837896</v>
      </c>
      <c r="AI23" s="51">
        <v>900</v>
      </c>
      <c r="AJ23" s="52">
        <f t="shared" ref="AJ23:AY23" si="27">AJ$24/1000*$AI23</f>
        <v>227.56408700375266</v>
      </c>
      <c r="AK23" s="53">
        <f t="shared" si="27"/>
        <v>388.60105236787558</v>
      </c>
      <c r="AL23" s="53">
        <f t="shared" si="27"/>
        <v>402.12963975010388</v>
      </c>
      <c r="AM23" s="53">
        <f t="shared" si="27"/>
        <v>549.30586938109855</v>
      </c>
      <c r="AN23" s="53">
        <f t="shared" si="27"/>
        <v>526.47635659131095</v>
      </c>
      <c r="AO23" s="53">
        <f t="shared" si="27"/>
        <v>349.67296114123235</v>
      </c>
      <c r="AP23" s="53">
        <f t="shared" si="27"/>
        <v>649.19894898274435</v>
      </c>
      <c r="AQ23" s="54">
        <f t="shared" si="27"/>
        <v>949.39036374536988</v>
      </c>
      <c r="AR23" s="55">
        <f t="shared" si="27"/>
        <v>325.66466057078173</v>
      </c>
      <c r="AS23" s="53">
        <f t="shared" si="27"/>
        <v>543.63793164200126</v>
      </c>
      <c r="AT23" s="53">
        <f t="shared" si="27"/>
        <v>550.5884331053179</v>
      </c>
      <c r="AU23" s="53">
        <f t="shared" si="27"/>
        <v>723.41442837518832</v>
      </c>
      <c r="AV23" s="53">
        <f t="shared" si="27"/>
        <v>658.16046977863107</v>
      </c>
      <c r="AW23" s="53">
        <f t="shared" si="27"/>
        <v>484.45446503820295</v>
      </c>
      <c r="AX23" s="53">
        <f t="shared" si="27"/>
        <v>839.09199418269918</v>
      </c>
      <c r="AY23" s="53">
        <f t="shared" si="27"/>
        <v>1230.4841141548745</v>
      </c>
      <c r="AZ23" s="7"/>
      <c r="BA23" s="7"/>
      <c r="BB23" s="7"/>
      <c r="BC23" s="83" t="s">
        <v>71</v>
      </c>
      <c r="BD23" s="84">
        <v>5</v>
      </c>
      <c r="BE23" s="84" t="s">
        <v>19</v>
      </c>
      <c r="BF23" s="84" t="s">
        <v>20</v>
      </c>
      <c r="BG23" s="84" t="s">
        <v>21</v>
      </c>
      <c r="BH23" s="85" t="s">
        <v>55</v>
      </c>
      <c r="BI23" s="85" t="s">
        <v>56</v>
      </c>
      <c r="BJ23" s="84"/>
      <c r="BK23" s="84"/>
      <c r="BL23" s="84"/>
      <c r="BM23" s="84"/>
      <c r="BN23" s="84"/>
      <c r="BO23" s="87"/>
      <c r="BP23" s="84"/>
      <c r="BQ23" s="84"/>
      <c r="BR23" s="84"/>
      <c r="BS23" s="84"/>
      <c r="BT23" s="84"/>
      <c r="BU23" s="89"/>
      <c r="BV23" s="7"/>
      <c r="BW23" s="7"/>
      <c r="BX23" s="7"/>
      <c r="BY23" s="7"/>
    </row>
    <row r="24" spans="1:77" ht="15.75" customHeight="1" x14ac:dyDescent="0.3">
      <c r="A24" s="91">
        <v>1000</v>
      </c>
      <c r="B24" s="92">
        <f t="shared" ref="B24:P24" si="28">((POWER((((($H$6+$K$6)/2)-$N$6)/50),B59))*B60)*(1-$K$8)</f>
        <v>107.39635618096091</v>
      </c>
      <c r="C24" s="92">
        <f t="shared" si="28"/>
        <v>186.20364903469482</v>
      </c>
      <c r="D24" s="92">
        <f t="shared" si="28"/>
        <v>184.26848300638136</v>
      </c>
      <c r="E24" s="92">
        <f t="shared" si="28"/>
        <v>288.30046030618519</v>
      </c>
      <c r="F24" s="92">
        <f t="shared" si="28"/>
        <v>243.43026773651641</v>
      </c>
      <c r="G24" s="92">
        <f t="shared" si="28"/>
        <v>156.11826203854068</v>
      </c>
      <c r="H24" s="92">
        <f t="shared" si="28"/>
        <v>306.51127618281993</v>
      </c>
      <c r="I24" s="92">
        <f t="shared" si="28"/>
        <v>463.07127723189092</v>
      </c>
      <c r="J24" s="92">
        <f t="shared" si="28"/>
        <v>151.0094359555716</v>
      </c>
      <c r="K24" s="92">
        <f t="shared" si="28"/>
        <v>243.67199886806489</v>
      </c>
      <c r="L24" s="92">
        <f t="shared" si="28"/>
        <v>245.1263102559378</v>
      </c>
      <c r="M24" s="92">
        <f t="shared" si="28"/>
        <v>362.41064432132714</v>
      </c>
      <c r="N24" s="92">
        <f t="shared" si="28"/>
        <v>351.01392976625755</v>
      </c>
      <c r="O24" s="92">
        <f t="shared" si="28"/>
        <v>213.20362262810465</v>
      </c>
      <c r="P24" s="92">
        <f t="shared" si="28"/>
        <v>439.65522789990348</v>
      </c>
      <c r="Q24" s="92">
        <f>((POWER((((($H$6+$K$6)/2)-$N$6)/50),Q59))*Q60)*(1-$K$8)</f>
        <v>621.00937185106375</v>
      </c>
      <c r="R24" s="91">
        <v>1000</v>
      </c>
      <c r="S24" s="92">
        <f t="shared" ref="S24:AH24" si="29">((POWER((((($H$6+$K$6)/2)-$N$6)/50),S59))*S60)*(1-$K$8)</f>
        <v>184.51177174575477</v>
      </c>
      <c r="T24" s="92">
        <f t="shared" si="29"/>
        <v>307.01710109654147</v>
      </c>
      <c r="U24" s="92">
        <f t="shared" si="29"/>
        <v>314.67912119676458</v>
      </c>
      <c r="V24" s="92">
        <f t="shared" si="29"/>
        <v>451.16769504417238</v>
      </c>
      <c r="W24" s="92">
        <f t="shared" si="29"/>
        <v>437.47697312375089</v>
      </c>
      <c r="X24" s="92">
        <f t="shared" si="29"/>
        <v>273.62156129365121</v>
      </c>
      <c r="Y24" s="92">
        <f t="shared" si="29"/>
        <v>541.95165580630999</v>
      </c>
      <c r="Z24" s="92">
        <f t="shared" si="29"/>
        <v>778.20303690102571</v>
      </c>
      <c r="AA24" s="92">
        <f t="shared" si="29"/>
        <v>218.446654814944</v>
      </c>
      <c r="AB24" s="92">
        <f t="shared" si="29"/>
        <v>366.45316603008609</v>
      </c>
      <c r="AC24" s="92">
        <f t="shared" si="29"/>
        <v>381.97857015288065</v>
      </c>
      <c r="AD24" s="92">
        <f t="shared" si="29"/>
        <v>533.76825693008095</v>
      </c>
      <c r="AE24" s="92">
        <f t="shared" si="29"/>
        <v>515.66816732381926</v>
      </c>
      <c r="AF24" s="92">
        <f t="shared" si="29"/>
        <v>332.15832338843688</v>
      </c>
      <c r="AG24" s="92">
        <f t="shared" si="29"/>
        <v>635.61583942094944</v>
      </c>
      <c r="AH24" s="92">
        <f t="shared" si="29"/>
        <v>922.94954067597666</v>
      </c>
      <c r="AI24" s="91">
        <v>1000</v>
      </c>
      <c r="AJ24" s="92">
        <f t="shared" ref="AJ24:AY24" si="30">((POWER((((($H$6+$K$6)/2)-$N$6)/50),AJ59))*AJ60)*(1-$K$8)</f>
        <v>252.84898555972521</v>
      </c>
      <c r="AK24" s="92">
        <f t="shared" si="30"/>
        <v>431.77894707541731</v>
      </c>
      <c r="AL24" s="92">
        <f t="shared" si="30"/>
        <v>446.81071083344875</v>
      </c>
      <c r="AM24" s="92">
        <f t="shared" si="30"/>
        <v>610.33985486788731</v>
      </c>
      <c r="AN24" s="92">
        <f t="shared" si="30"/>
        <v>584.97372954590094</v>
      </c>
      <c r="AO24" s="92">
        <f t="shared" si="30"/>
        <v>388.52551237914707</v>
      </c>
      <c r="AP24" s="92">
        <f t="shared" si="30"/>
        <v>721.3321655363826</v>
      </c>
      <c r="AQ24" s="92">
        <f t="shared" si="30"/>
        <v>1054.8781819392998</v>
      </c>
      <c r="AR24" s="92">
        <f t="shared" si="30"/>
        <v>361.84962285642416</v>
      </c>
      <c r="AS24" s="92">
        <f t="shared" si="30"/>
        <v>604.04214626889029</v>
      </c>
      <c r="AT24" s="92">
        <f t="shared" si="30"/>
        <v>611.76492567257549</v>
      </c>
      <c r="AU24" s="92">
        <f t="shared" si="30"/>
        <v>803.79380930576485</v>
      </c>
      <c r="AV24" s="92">
        <f t="shared" si="30"/>
        <v>731.28941086514567</v>
      </c>
      <c r="AW24" s="92">
        <f t="shared" si="30"/>
        <v>538.28273893133655</v>
      </c>
      <c r="AX24" s="92">
        <f t="shared" si="30"/>
        <v>932.32443798077691</v>
      </c>
      <c r="AY24" s="92">
        <f t="shared" si="30"/>
        <v>1367.2045712831939</v>
      </c>
      <c r="AZ24" s="7"/>
      <c r="BA24" s="7"/>
      <c r="BB24" s="7"/>
      <c r="BC24" s="93" t="s">
        <v>72</v>
      </c>
      <c r="BD24" s="94">
        <v>6</v>
      </c>
      <c r="BE24" s="94" t="s">
        <v>19</v>
      </c>
      <c r="BF24" s="94" t="s">
        <v>20</v>
      </c>
      <c r="BG24" s="94" t="s">
        <v>21</v>
      </c>
      <c r="BH24" s="95" t="s">
        <v>55</v>
      </c>
      <c r="BI24" s="95" t="s">
        <v>56</v>
      </c>
      <c r="BJ24" s="94"/>
      <c r="BK24" s="94"/>
      <c r="BL24" s="94"/>
      <c r="BM24" s="94"/>
      <c r="BN24" s="94"/>
      <c r="BO24" s="96"/>
      <c r="BP24" s="94"/>
      <c r="BQ24" s="94"/>
      <c r="BR24" s="94"/>
      <c r="BS24" s="94"/>
      <c r="BT24" s="94"/>
      <c r="BU24" s="97"/>
      <c r="BV24" s="7"/>
      <c r="BW24" s="7"/>
      <c r="BX24" s="7"/>
      <c r="BY24" s="7"/>
    </row>
    <row r="25" spans="1:77" ht="15.75" customHeight="1" x14ac:dyDescent="0.3">
      <c r="A25" s="98">
        <v>1100</v>
      </c>
      <c r="B25" s="99">
        <f t="shared" ref="B25:Q25" si="31">B$24/1000*$A25</f>
        <v>118.135991799057</v>
      </c>
      <c r="C25" s="100">
        <f t="shared" si="31"/>
        <v>204.82401393816431</v>
      </c>
      <c r="D25" s="100">
        <f t="shared" si="31"/>
        <v>202.69533130701947</v>
      </c>
      <c r="E25" s="100">
        <f t="shared" si="31"/>
        <v>317.13050633680371</v>
      </c>
      <c r="F25" s="100">
        <f t="shared" si="31"/>
        <v>267.77329451016806</v>
      </c>
      <c r="G25" s="100">
        <f t="shared" si="31"/>
        <v>171.73008824239474</v>
      </c>
      <c r="H25" s="100">
        <f t="shared" si="31"/>
        <v>337.1624038011019</v>
      </c>
      <c r="I25" s="101">
        <f t="shared" si="31"/>
        <v>509.37840495507999</v>
      </c>
      <c r="J25" s="102">
        <f t="shared" si="31"/>
        <v>166.11037955112874</v>
      </c>
      <c r="K25" s="100">
        <f t="shared" si="31"/>
        <v>268.03919875487139</v>
      </c>
      <c r="L25" s="100">
        <f t="shared" si="31"/>
        <v>269.63894128153157</v>
      </c>
      <c r="M25" s="100">
        <f t="shared" si="31"/>
        <v>398.65170875345984</v>
      </c>
      <c r="N25" s="100">
        <f t="shared" si="31"/>
        <v>386.11532274288334</v>
      </c>
      <c r="O25" s="100">
        <f t="shared" si="31"/>
        <v>234.52398489091513</v>
      </c>
      <c r="P25" s="100">
        <f t="shared" si="31"/>
        <v>483.62075068989384</v>
      </c>
      <c r="Q25" s="100">
        <f t="shared" si="31"/>
        <v>683.11030903617018</v>
      </c>
      <c r="R25" s="98">
        <v>1100</v>
      </c>
      <c r="S25" s="99">
        <f t="shared" ref="S25:AH25" si="32">S$24/1000*$R25</f>
        <v>202.96294892033026</v>
      </c>
      <c r="T25" s="100">
        <f t="shared" si="32"/>
        <v>337.7188112061956</v>
      </c>
      <c r="U25" s="100">
        <f t="shared" si="32"/>
        <v>346.14703331644108</v>
      </c>
      <c r="V25" s="100">
        <f t="shared" si="32"/>
        <v>496.2844645485896</v>
      </c>
      <c r="W25" s="100">
        <f t="shared" si="32"/>
        <v>481.22467043612596</v>
      </c>
      <c r="X25" s="100">
        <f t="shared" si="32"/>
        <v>300.98371742301634</v>
      </c>
      <c r="Y25" s="100">
        <f t="shared" si="32"/>
        <v>596.14682138694104</v>
      </c>
      <c r="Z25" s="101">
        <f t="shared" si="32"/>
        <v>856.0233405911282</v>
      </c>
      <c r="AA25" s="102">
        <f t="shared" si="32"/>
        <v>240.29132029643839</v>
      </c>
      <c r="AB25" s="100">
        <f t="shared" si="32"/>
        <v>403.0984826330947</v>
      </c>
      <c r="AC25" s="100">
        <f t="shared" si="32"/>
        <v>420.17642716816874</v>
      </c>
      <c r="AD25" s="100">
        <f t="shared" si="32"/>
        <v>587.14508262308902</v>
      </c>
      <c r="AE25" s="100">
        <f t="shared" si="32"/>
        <v>567.23498405620114</v>
      </c>
      <c r="AF25" s="100">
        <f t="shared" si="32"/>
        <v>365.37415572728054</v>
      </c>
      <c r="AG25" s="100">
        <f t="shared" si="32"/>
        <v>699.17742336304445</v>
      </c>
      <c r="AH25" s="100">
        <f t="shared" si="32"/>
        <v>1015.2444947435744</v>
      </c>
      <c r="AI25" s="98">
        <v>1100</v>
      </c>
      <c r="AJ25" s="99">
        <f t="shared" ref="AJ25:AY25" si="33">AJ$24/1000*$AI25</f>
        <v>278.1338841156977</v>
      </c>
      <c r="AK25" s="100">
        <f t="shared" si="33"/>
        <v>474.95684178295903</v>
      </c>
      <c r="AL25" s="100">
        <f t="shared" si="33"/>
        <v>491.49178191679363</v>
      </c>
      <c r="AM25" s="100">
        <f t="shared" si="33"/>
        <v>671.37384035467608</v>
      </c>
      <c r="AN25" s="100">
        <f t="shared" si="33"/>
        <v>643.47110250049104</v>
      </c>
      <c r="AO25" s="100">
        <f t="shared" si="33"/>
        <v>427.3780636170618</v>
      </c>
      <c r="AP25" s="100">
        <f t="shared" si="33"/>
        <v>793.46538209002085</v>
      </c>
      <c r="AQ25" s="101">
        <f t="shared" si="33"/>
        <v>1160.3660001332298</v>
      </c>
      <c r="AR25" s="102">
        <f t="shared" si="33"/>
        <v>398.03458514206653</v>
      </c>
      <c r="AS25" s="100">
        <f t="shared" si="33"/>
        <v>664.44636089577932</v>
      </c>
      <c r="AT25" s="100">
        <f t="shared" si="33"/>
        <v>672.94141823983296</v>
      </c>
      <c r="AU25" s="100">
        <f t="shared" si="33"/>
        <v>884.17319023634127</v>
      </c>
      <c r="AV25" s="100">
        <f t="shared" si="33"/>
        <v>804.41835195166027</v>
      </c>
      <c r="AW25" s="100">
        <f t="shared" si="33"/>
        <v>592.11101282447021</v>
      </c>
      <c r="AX25" s="100">
        <f t="shared" si="33"/>
        <v>1025.5568817788546</v>
      </c>
      <c r="AY25" s="100">
        <f t="shared" si="33"/>
        <v>1503.9250284115133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</row>
    <row r="26" spans="1:77" ht="15.75" customHeight="1" x14ac:dyDescent="0.3">
      <c r="A26" s="57">
        <v>1200</v>
      </c>
      <c r="B26" s="58">
        <f t="shared" ref="B26:Q26" si="34">B$24/1000*$A26</f>
        <v>128.87562741715308</v>
      </c>
      <c r="C26" s="59">
        <f t="shared" si="34"/>
        <v>223.44437884163381</v>
      </c>
      <c r="D26" s="59">
        <f t="shared" si="34"/>
        <v>221.12217960765761</v>
      </c>
      <c r="E26" s="59">
        <f t="shared" si="34"/>
        <v>345.96055236742222</v>
      </c>
      <c r="F26" s="59">
        <f t="shared" si="34"/>
        <v>292.11632128381967</v>
      </c>
      <c r="G26" s="59">
        <f t="shared" si="34"/>
        <v>187.34191444624881</v>
      </c>
      <c r="H26" s="59">
        <f t="shared" si="34"/>
        <v>367.81353141938393</v>
      </c>
      <c r="I26" s="60">
        <f t="shared" si="34"/>
        <v>555.68553267826906</v>
      </c>
      <c r="J26" s="61">
        <f t="shared" si="34"/>
        <v>181.21132314668591</v>
      </c>
      <c r="K26" s="59">
        <f t="shared" si="34"/>
        <v>292.40639864167787</v>
      </c>
      <c r="L26" s="59">
        <f t="shared" si="34"/>
        <v>294.15157230712532</v>
      </c>
      <c r="M26" s="59">
        <f t="shared" si="34"/>
        <v>434.89277318559255</v>
      </c>
      <c r="N26" s="59">
        <f t="shared" si="34"/>
        <v>421.21671571950907</v>
      </c>
      <c r="O26" s="59">
        <f t="shared" si="34"/>
        <v>255.84434715372561</v>
      </c>
      <c r="P26" s="59">
        <f t="shared" si="34"/>
        <v>527.5862734798842</v>
      </c>
      <c r="Q26" s="59">
        <f t="shared" si="34"/>
        <v>745.2112462212765</v>
      </c>
      <c r="R26" s="57">
        <v>1200</v>
      </c>
      <c r="S26" s="58">
        <f t="shared" ref="S26:AH26" si="35">S$24/1000*$R26</f>
        <v>221.41412609490573</v>
      </c>
      <c r="T26" s="59">
        <f t="shared" si="35"/>
        <v>368.42052131584973</v>
      </c>
      <c r="U26" s="59">
        <f t="shared" si="35"/>
        <v>377.61494543611752</v>
      </c>
      <c r="V26" s="59">
        <f t="shared" si="35"/>
        <v>541.40123405300687</v>
      </c>
      <c r="W26" s="59">
        <f t="shared" si="35"/>
        <v>524.97236774850103</v>
      </c>
      <c r="X26" s="59">
        <f t="shared" si="35"/>
        <v>328.34587355238148</v>
      </c>
      <c r="Y26" s="59">
        <f t="shared" si="35"/>
        <v>650.34198696757198</v>
      </c>
      <c r="Z26" s="60">
        <f t="shared" si="35"/>
        <v>933.84364428123081</v>
      </c>
      <c r="AA26" s="61">
        <f t="shared" si="35"/>
        <v>262.13598577793277</v>
      </c>
      <c r="AB26" s="59">
        <f t="shared" si="35"/>
        <v>439.74379923610331</v>
      </c>
      <c r="AC26" s="59">
        <f t="shared" si="35"/>
        <v>458.37428418345678</v>
      </c>
      <c r="AD26" s="59">
        <f t="shared" si="35"/>
        <v>640.5219083160971</v>
      </c>
      <c r="AE26" s="59">
        <f t="shared" si="35"/>
        <v>618.80180078858314</v>
      </c>
      <c r="AF26" s="59">
        <f t="shared" si="35"/>
        <v>398.58998806612425</v>
      </c>
      <c r="AG26" s="59">
        <f t="shared" si="35"/>
        <v>762.73900730513935</v>
      </c>
      <c r="AH26" s="59">
        <f t="shared" si="35"/>
        <v>1107.539448811172</v>
      </c>
      <c r="AI26" s="57">
        <v>1200</v>
      </c>
      <c r="AJ26" s="58">
        <f t="shared" ref="AJ26:AY26" si="36">AJ$24/1000*$AI26</f>
        <v>303.41878267167021</v>
      </c>
      <c r="AK26" s="59">
        <f t="shared" si="36"/>
        <v>518.13473649050081</v>
      </c>
      <c r="AL26" s="59">
        <f t="shared" si="36"/>
        <v>536.1728530001385</v>
      </c>
      <c r="AM26" s="59">
        <f t="shared" si="36"/>
        <v>732.40782584146484</v>
      </c>
      <c r="AN26" s="59">
        <f t="shared" si="36"/>
        <v>701.96847545508115</v>
      </c>
      <c r="AO26" s="59">
        <f t="shared" si="36"/>
        <v>466.23061485497647</v>
      </c>
      <c r="AP26" s="59">
        <f t="shared" si="36"/>
        <v>865.5985986436591</v>
      </c>
      <c r="AQ26" s="60">
        <f t="shared" si="36"/>
        <v>1265.8538183271598</v>
      </c>
      <c r="AR26" s="61">
        <f t="shared" si="36"/>
        <v>434.21954742770896</v>
      </c>
      <c r="AS26" s="59">
        <f t="shared" si="36"/>
        <v>724.85057552266835</v>
      </c>
      <c r="AT26" s="59">
        <f t="shared" si="36"/>
        <v>734.11791080709054</v>
      </c>
      <c r="AU26" s="59">
        <f t="shared" si="36"/>
        <v>964.5525711669178</v>
      </c>
      <c r="AV26" s="59">
        <f t="shared" si="36"/>
        <v>877.54729303817476</v>
      </c>
      <c r="AW26" s="59">
        <f t="shared" si="36"/>
        <v>645.93928671760398</v>
      </c>
      <c r="AX26" s="59">
        <f t="shared" si="36"/>
        <v>1118.7893255769322</v>
      </c>
      <c r="AY26" s="59">
        <f t="shared" si="36"/>
        <v>1640.6454855398326</v>
      </c>
      <c r="AZ26" s="7"/>
      <c r="BA26" s="7"/>
      <c r="BB26" s="7"/>
      <c r="BC26" s="236"/>
      <c r="BD26" s="237"/>
      <c r="BE26" s="23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</row>
    <row r="27" spans="1:77" ht="15.75" customHeight="1" x14ac:dyDescent="0.3">
      <c r="A27" s="51">
        <v>1300</v>
      </c>
      <c r="B27" s="52">
        <f t="shared" ref="B27:Q27" si="37">B$24/1000*$A27</f>
        <v>139.61526303524917</v>
      </c>
      <c r="C27" s="53">
        <f t="shared" si="37"/>
        <v>242.06474374510327</v>
      </c>
      <c r="D27" s="53">
        <f t="shared" si="37"/>
        <v>239.54902790829576</v>
      </c>
      <c r="E27" s="53">
        <f t="shared" si="37"/>
        <v>374.79059839804074</v>
      </c>
      <c r="F27" s="53">
        <f t="shared" si="37"/>
        <v>316.45934805747135</v>
      </c>
      <c r="G27" s="53">
        <f t="shared" si="37"/>
        <v>202.95374065010287</v>
      </c>
      <c r="H27" s="53">
        <f t="shared" si="37"/>
        <v>398.46465903766591</v>
      </c>
      <c r="I27" s="54">
        <f t="shared" si="37"/>
        <v>601.99266040145812</v>
      </c>
      <c r="J27" s="55">
        <f t="shared" si="37"/>
        <v>196.31226674224308</v>
      </c>
      <c r="K27" s="53">
        <f t="shared" si="37"/>
        <v>316.77359852848434</v>
      </c>
      <c r="L27" s="53">
        <f t="shared" si="37"/>
        <v>318.66420333271913</v>
      </c>
      <c r="M27" s="53">
        <f t="shared" si="37"/>
        <v>471.13383761772525</v>
      </c>
      <c r="N27" s="53">
        <f t="shared" si="37"/>
        <v>456.3181086961348</v>
      </c>
      <c r="O27" s="53">
        <f t="shared" si="37"/>
        <v>277.16470941653608</v>
      </c>
      <c r="P27" s="53">
        <f t="shared" si="37"/>
        <v>571.55179626987456</v>
      </c>
      <c r="Q27" s="53">
        <f t="shared" si="37"/>
        <v>807.31218340638293</v>
      </c>
      <c r="R27" s="51">
        <v>1300</v>
      </c>
      <c r="S27" s="52">
        <f t="shared" ref="S27:AH27" si="38">S$24/1000*$R27</f>
        <v>239.86530326948122</v>
      </c>
      <c r="T27" s="53">
        <f t="shared" si="38"/>
        <v>399.12223142550391</v>
      </c>
      <c r="U27" s="53">
        <f t="shared" si="38"/>
        <v>409.08285755579402</v>
      </c>
      <c r="V27" s="53">
        <f t="shared" si="38"/>
        <v>586.51800355742409</v>
      </c>
      <c r="W27" s="53">
        <f t="shared" si="38"/>
        <v>568.72006506087621</v>
      </c>
      <c r="X27" s="53">
        <f t="shared" si="38"/>
        <v>355.70802968174661</v>
      </c>
      <c r="Y27" s="53">
        <f t="shared" si="38"/>
        <v>704.53715254820304</v>
      </c>
      <c r="Z27" s="54">
        <f t="shared" si="38"/>
        <v>1011.6639479713333</v>
      </c>
      <c r="AA27" s="55">
        <f t="shared" si="38"/>
        <v>283.98065125942719</v>
      </c>
      <c r="AB27" s="53">
        <f t="shared" si="38"/>
        <v>476.38911583911192</v>
      </c>
      <c r="AC27" s="53">
        <f t="shared" si="38"/>
        <v>496.57214119874487</v>
      </c>
      <c r="AD27" s="53">
        <f t="shared" si="38"/>
        <v>693.89873400910517</v>
      </c>
      <c r="AE27" s="53">
        <f t="shared" si="38"/>
        <v>670.36861752096502</v>
      </c>
      <c r="AF27" s="53">
        <f t="shared" si="38"/>
        <v>431.80582040496796</v>
      </c>
      <c r="AG27" s="53">
        <f t="shared" si="38"/>
        <v>826.30059124723425</v>
      </c>
      <c r="AH27" s="53">
        <f t="shared" si="38"/>
        <v>1199.8344028787697</v>
      </c>
      <c r="AI27" s="51">
        <v>1300</v>
      </c>
      <c r="AJ27" s="52">
        <f t="shared" ref="AJ27:AY27" si="39">AJ$24/1000*$AI27</f>
        <v>328.70368122764273</v>
      </c>
      <c r="AK27" s="53">
        <f t="shared" si="39"/>
        <v>561.31263119804248</v>
      </c>
      <c r="AL27" s="53">
        <f t="shared" si="39"/>
        <v>580.85392408348343</v>
      </c>
      <c r="AM27" s="53">
        <f t="shared" si="39"/>
        <v>793.44181132825349</v>
      </c>
      <c r="AN27" s="53">
        <f t="shared" si="39"/>
        <v>760.46584840967125</v>
      </c>
      <c r="AO27" s="53">
        <f t="shared" si="39"/>
        <v>505.08316609289119</v>
      </c>
      <c r="AP27" s="53">
        <f t="shared" si="39"/>
        <v>937.73181519729735</v>
      </c>
      <c r="AQ27" s="54">
        <f t="shared" si="39"/>
        <v>1371.3416365210899</v>
      </c>
      <c r="AR27" s="55">
        <f t="shared" si="39"/>
        <v>470.40450971335139</v>
      </c>
      <c r="AS27" s="53">
        <f t="shared" si="39"/>
        <v>785.25479014955738</v>
      </c>
      <c r="AT27" s="53">
        <f t="shared" si="39"/>
        <v>795.29440337434812</v>
      </c>
      <c r="AU27" s="53">
        <f t="shared" si="39"/>
        <v>1044.9319520974943</v>
      </c>
      <c r="AV27" s="53">
        <f t="shared" si="39"/>
        <v>950.67623412468936</v>
      </c>
      <c r="AW27" s="53">
        <f t="shared" si="39"/>
        <v>699.76756061073763</v>
      </c>
      <c r="AX27" s="53">
        <f t="shared" si="39"/>
        <v>1212.0217693750101</v>
      </c>
      <c r="AY27" s="53">
        <f t="shared" si="39"/>
        <v>1777.3659426681522</v>
      </c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</row>
    <row r="28" spans="1:77" ht="15.75" customHeight="1" x14ac:dyDescent="0.3">
      <c r="A28" s="57">
        <v>1400</v>
      </c>
      <c r="B28" s="58">
        <f t="shared" ref="B28:Q28" si="40">B$24/1000*$A28</f>
        <v>150.35489865334529</v>
      </c>
      <c r="C28" s="59">
        <f t="shared" si="40"/>
        <v>260.68510864857274</v>
      </c>
      <c r="D28" s="59">
        <f t="shared" si="40"/>
        <v>257.97587620893387</v>
      </c>
      <c r="E28" s="59">
        <f t="shared" si="40"/>
        <v>403.62064442865926</v>
      </c>
      <c r="F28" s="59">
        <f t="shared" si="40"/>
        <v>340.80237483112296</v>
      </c>
      <c r="G28" s="59">
        <f t="shared" si="40"/>
        <v>218.56556685395694</v>
      </c>
      <c r="H28" s="59">
        <f t="shared" si="40"/>
        <v>429.11578665594789</v>
      </c>
      <c r="I28" s="60">
        <f t="shared" si="40"/>
        <v>648.29978812464731</v>
      </c>
      <c r="J28" s="61">
        <f t="shared" si="40"/>
        <v>211.41321033780022</v>
      </c>
      <c r="K28" s="59">
        <f t="shared" si="40"/>
        <v>341.14079841529087</v>
      </c>
      <c r="L28" s="59">
        <f t="shared" si="40"/>
        <v>343.17683435831287</v>
      </c>
      <c r="M28" s="59">
        <f t="shared" si="40"/>
        <v>507.37490204985801</v>
      </c>
      <c r="N28" s="59">
        <f t="shared" si="40"/>
        <v>491.41950167276059</v>
      </c>
      <c r="O28" s="59">
        <f t="shared" si="40"/>
        <v>298.4850716793465</v>
      </c>
      <c r="P28" s="59">
        <f t="shared" si="40"/>
        <v>615.5173190598648</v>
      </c>
      <c r="Q28" s="59">
        <f t="shared" si="40"/>
        <v>869.41312059148925</v>
      </c>
      <c r="R28" s="57">
        <v>1400</v>
      </c>
      <c r="S28" s="58">
        <f t="shared" ref="S28:AH28" si="41">S$24/1000*$R28</f>
        <v>258.31648044405671</v>
      </c>
      <c r="T28" s="59">
        <f t="shared" si="41"/>
        <v>429.82394153515804</v>
      </c>
      <c r="U28" s="59">
        <f t="shared" si="41"/>
        <v>440.55076967547046</v>
      </c>
      <c r="V28" s="59">
        <f t="shared" si="41"/>
        <v>631.63477306184132</v>
      </c>
      <c r="W28" s="59">
        <f t="shared" si="41"/>
        <v>612.46776237325128</v>
      </c>
      <c r="X28" s="59">
        <f t="shared" si="41"/>
        <v>383.07018581111174</v>
      </c>
      <c r="Y28" s="59">
        <f t="shared" si="41"/>
        <v>758.73231812883398</v>
      </c>
      <c r="Z28" s="60">
        <f t="shared" si="41"/>
        <v>1089.484251661436</v>
      </c>
      <c r="AA28" s="61">
        <f t="shared" si="41"/>
        <v>305.82531674092161</v>
      </c>
      <c r="AB28" s="59">
        <f t="shared" si="41"/>
        <v>513.03443244212053</v>
      </c>
      <c r="AC28" s="59">
        <f t="shared" si="41"/>
        <v>534.76999821403297</v>
      </c>
      <c r="AD28" s="59">
        <f t="shared" si="41"/>
        <v>747.27555970211324</v>
      </c>
      <c r="AE28" s="59">
        <f t="shared" si="41"/>
        <v>721.93543425334701</v>
      </c>
      <c r="AF28" s="59">
        <f t="shared" si="41"/>
        <v>465.02165274381161</v>
      </c>
      <c r="AG28" s="59">
        <f t="shared" si="41"/>
        <v>889.86217518932926</v>
      </c>
      <c r="AH28" s="59">
        <f t="shared" si="41"/>
        <v>1292.1293569463674</v>
      </c>
      <c r="AI28" s="57">
        <v>1400</v>
      </c>
      <c r="AJ28" s="58">
        <f t="shared" ref="AJ28:AY28" si="42">AJ$24/1000*$AI28</f>
        <v>353.98857978361525</v>
      </c>
      <c r="AK28" s="59">
        <f t="shared" si="42"/>
        <v>604.49052590558426</v>
      </c>
      <c r="AL28" s="59">
        <f t="shared" si="42"/>
        <v>625.53499516682825</v>
      </c>
      <c r="AM28" s="59">
        <f t="shared" si="42"/>
        <v>854.47579681504226</v>
      </c>
      <c r="AN28" s="59">
        <f t="shared" si="42"/>
        <v>818.96322136426136</v>
      </c>
      <c r="AO28" s="59">
        <f t="shared" si="42"/>
        <v>543.93571733080591</v>
      </c>
      <c r="AP28" s="59">
        <f t="shared" si="42"/>
        <v>1009.8650317509356</v>
      </c>
      <c r="AQ28" s="60">
        <f t="shared" si="42"/>
        <v>1476.8294547150197</v>
      </c>
      <c r="AR28" s="61">
        <f t="shared" si="42"/>
        <v>506.58947199899382</v>
      </c>
      <c r="AS28" s="59">
        <f t="shared" si="42"/>
        <v>845.65900477644641</v>
      </c>
      <c r="AT28" s="59">
        <f t="shared" si="42"/>
        <v>856.47089594160559</v>
      </c>
      <c r="AU28" s="59">
        <f t="shared" si="42"/>
        <v>1125.3113330280707</v>
      </c>
      <c r="AV28" s="59">
        <f t="shared" si="42"/>
        <v>1023.805175211204</v>
      </c>
      <c r="AW28" s="59">
        <f t="shared" si="42"/>
        <v>753.59583450387129</v>
      </c>
      <c r="AX28" s="59">
        <f t="shared" si="42"/>
        <v>1305.2542131730877</v>
      </c>
      <c r="AY28" s="59">
        <f t="shared" si="42"/>
        <v>1914.0863997964716</v>
      </c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</row>
    <row r="29" spans="1:77" ht="15.75" customHeight="1" x14ac:dyDescent="0.3">
      <c r="A29" s="65">
        <v>1500</v>
      </c>
      <c r="B29" s="66">
        <f t="shared" ref="B29:Q29" si="43">B$24/1000*$A29</f>
        <v>161.09453427144138</v>
      </c>
      <c r="C29" s="67">
        <f t="shared" si="43"/>
        <v>279.30547355204226</v>
      </c>
      <c r="D29" s="67">
        <f t="shared" si="43"/>
        <v>276.40272450957201</v>
      </c>
      <c r="E29" s="67">
        <f t="shared" si="43"/>
        <v>432.45069045927778</v>
      </c>
      <c r="F29" s="67">
        <f t="shared" si="43"/>
        <v>365.14540160477463</v>
      </c>
      <c r="G29" s="67">
        <f t="shared" si="43"/>
        <v>234.17739305781103</v>
      </c>
      <c r="H29" s="67">
        <f t="shared" si="43"/>
        <v>459.76691427422986</v>
      </c>
      <c r="I29" s="68">
        <f t="shared" si="43"/>
        <v>694.60691584783638</v>
      </c>
      <c r="J29" s="69">
        <f t="shared" si="43"/>
        <v>226.51415393335739</v>
      </c>
      <c r="K29" s="67">
        <f t="shared" si="43"/>
        <v>365.50799830209735</v>
      </c>
      <c r="L29" s="67">
        <f t="shared" si="43"/>
        <v>367.68946538390668</v>
      </c>
      <c r="M29" s="67">
        <f t="shared" si="43"/>
        <v>543.61596648199065</v>
      </c>
      <c r="N29" s="67">
        <f t="shared" si="43"/>
        <v>526.52089464938638</v>
      </c>
      <c r="O29" s="67">
        <f t="shared" si="43"/>
        <v>319.80543394215698</v>
      </c>
      <c r="P29" s="67">
        <f t="shared" si="43"/>
        <v>659.48284184985516</v>
      </c>
      <c r="Q29" s="67">
        <f t="shared" si="43"/>
        <v>931.51405777659568</v>
      </c>
      <c r="R29" s="65">
        <v>1500</v>
      </c>
      <c r="S29" s="66">
        <f t="shared" ref="S29:AH29" si="44">S$24/1000*$R29</f>
        <v>276.7676576186322</v>
      </c>
      <c r="T29" s="67">
        <f t="shared" si="44"/>
        <v>460.52565164481217</v>
      </c>
      <c r="U29" s="67">
        <f t="shared" si="44"/>
        <v>472.0186817951469</v>
      </c>
      <c r="V29" s="67">
        <f t="shared" si="44"/>
        <v>676.75154256625854</v>
      </c>
      <c r="W29" s="67">
        <f t="shared" si="44"/>
        <v>656.21545968562634</v>
      </c>
      <c r="X29" s="67">
        <f t="shared" si="44"/>
        <v>410.43234194047682</v>
      </c>
      <c r="Y29" s="67">
        <f t="shared" si="44"/>
        <v>812.92748370946504</v>
      </c>
      <c r="Z29" s="68">
        <f t="shared" si="44"/>
        <v>1167.3045553515385</v>
      </c>
      <c r="AA29" s="69">
        <f t="shared" si="44"/>
        <v>327.66998222241597</v>
      </c>
      <c r="AB29" s="67">
        <f t="shared" si="44"/>
        <v>549.67974904512914</v>
      </c>
      <c r="AC29" s="67">
        <f t="shared" si="44"/>
        <v>572.967855229321</v>
      </c>
      <c r="AD29" s="67">
        <f t="shared" si="44"/>
        <v>800.65238539512131</v>
      </c>
      <c r="AE29" s="67">
        <f t="shared" si="44"/>
        <v>773.50225098572889</v>
      </c>
      <c r="AF29" s="67">
        <f t="shared" si="44"/>
        <v>498.23748508265533</v>
      </c>
      <c r="AG29" s="67">
        <f t="shared" si="44"/>
        <v>953.42375913142416</v>
      </c>
      <c r="AH29" s="67">
        <f t="shared" si="44"/>
        <v>1384.4243110139651</v>
      </c>
      <c r="AI29" s="65">
        <v>1500</v>
      </c>
      <c r="AJ29" s="66">
        <f t="shared" ref="AJ29:AY29" si="45">AJ$24/1000*$AI29</f>
        <v>379.27347833958777</v>
      </c>
      <c r="AK29" s="67">
        <f t="shared" si="45"/>
        <v>647.66842061312593</v>
      </c>
      <c r="AL29" s="67">
        <f t="shared" si="45"/>
        <v>670.21606625017318</v>
      </c>
      <c r="AM29" s="67">
        <f t="shared" si="45"/>
        <v>915.50978230183102</v>
      </c>
      <c r="AN29" s="67">
        <f t="shared" si="45"/>
        <v>877.46059431885146</v>
      </c>
      <c r="AO29" s="67">
        <f t="shared" si="45"/>
        <v>582.78826856872058</v>
      </c>
      <c r="AP29" s="67">
        <f t="shared" si="45"/>
        <v>1081.998248304574</v>
      </c>
      <c r="AQ29" s="68">
        <f t="shared" si="45"/>
        <v>1582.3172729089497</v>
      </c>
      <c r="AR29" s="69">
        <f t="shared" si="45"/>
        <v>542.77443428463619</v>
      </c>
      <c r="AS29" s="67">
        <f t="shared" si="45"/>
        <v>906.06321940333544</v>
      </c>
      <c r="AT29" s="67">
        <f t="shared" si="45"/>
        <v>917.64738850886317</v>
      </c>
      <c r="AU29" s="67">
        <f t="shared" si="45"/>
        <v>1205.6907139586472</v>
      </c>
      <c r="AV29" s="67">
        <f t="shared" si="45"/>
        <v>1096.9341162977184</v>
      </c>
      <c r="AW29" s="67">
        <f t="shared" si="45"/>
        <v>807.42410839700494</v>
      </c>
      <c r="AX29" s="67">
        <f t="shared" si="45"/>
        <v>1398.4866569711653</v>
      </c>
      <c r="AY29" s="67">
        <f t="shared" si="45"/>
        <v>2050.8068569247907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</row>
    <row r="30" spans="1:77" ht="15.75" customHeight="1" x14ac:dyDescent="0.3">
      <c r="A30" s="78">
        <v>1600</v>
      </c>
      <c r="B30" s="79">
        <f t="shared" ref="B30:Q30" si="46">B$24/1000*$A30</f>
        <v>171.83416988953746</v>
      </c>
      <c r="C30" s="80">
        <f t="shared" si="46"/>
        <v>297.92583845551172</v>
      </c>
      <c r="D30" s="80">
        <f t="shared" si="46"/>
        <v>294.82957281021015</v>
      </c>
      <c r="E30" s="80">
        <f t="shared" si="46"/>
        <v>461.2807364898963</v>
      </c>
      <c r="F30" s="80">
        <f t="shared" si="46"/>
        <v>389.48842837842625</v>
      </c>
      <c r="G30" s="80">
        <f t="shared" si="46"/>
        <v>249.7892192616651</v>
      </c>
      <c r="H30" s="80">
        <f t="shared" si="46"/>
        <v>490.41804189251189</v>
      </c>
      <c r="I30" s="81">
        <f t="shared" si="46"/>
        <v>740.91404357102545</v>
      </c>
      <c r="J30" s="82">
        <f t="shared" si="46"/>
        <v>241.61509752891453</v>
      </c>
      <c r="K30" s="80">
        <f t="shared" si="46"/>
        <v>389.87519818890382</v>
      </c>
      <c r="L30" s="80">
        <f t="shared" si="46"/>
        <v>392.20209640950043</v>
      </c>
      <c r="M30" s="80">
        <f t="shared" si="46"/>
        <v>579.85703091412347</v>
      </c>
      <c r="N30" s="80">
        <f t="shared" si="46"/>
        <v>561.62228762601205</v>
      </c>
      <c r="O30" s="80">
        <f t="shared" si="46"/>
        <v>341.12579620496746</v>
      </c>
      <c r="P30" s="80">
        <f t="shared" si="46"/>
        <v>703.44836463984552</v>
      </c>
      <c r="Q30" s="80">
        <f t="shared" si="46"/>
        <v>993.614994961702</v>
      </c>
      <c r="R30" s="78">
        <v>1600</v>
      </c>
      <c r="S30" s="79">
        <f t="shared" ref="S30:AH30" si="47">S$24/1000*$R30</f>
        <v>295.21883479320763</v>
      </c>
      <c r="T30" s="80">
        <f t="shared" si="47"/>
        <v>491.2273617544663</v>
      </c>
      <c r="U30" s="80">
        <f t="shared" si="47"/>
        <v>503.4865939148234</v>
      </c>
      <c r="V30" s="80">
        <f t="shared" si="47"/>
        <v>721.86831207067576</v>
      </c>
      <c r="W30" s="80">
        <f t="shared" si="47"/>
        <v>699.96315699800141</v>
      </c>
      <c r="X30" s="80">
        <f t="shared" si="47"/>
        <v>437.79449806984195</v>
      </c>
      <c r="Y30" s="80">
        <f t="shared" si="47"/>
        <v>867.12264929009598</v>
      </c>
      <c r="Z30" s="81">
        <f t="shared" si="47"/>
        <v>1245.124859041641</v>
      </c>
      <c r="AA30" s="82">
        <f t="shared" si="47"/>
        <v>349.51464770391038</v>
      </c>
      <c r="AB30" s="80">
        <f t="shared" si="47"/>
        <v>586.32506564813775</v>
      </c>
      <c r="AC30" s="80">
        <f t="shared" si="47"/>
        <v>611.16571224460904</v>
      </c>
      <c r="AD30" s="80">
        <f t="shared" si="47"/>
        <v>854.02921108812939</v>
      </c>
      <c r="AE30" s="80">
        <f t="shared" si="47"/>
        <v>825.06906771811077</v>
      </c>
      <c r="AF30" s="80">
        <f t="shared" si="47"/>
        <v>531.45331742149904</v>
      </c>
      <c r="AG30" s="80">
        <f t="shared" si="47"/>
        <v>1016.9853430735192</v>
      </c>
      <c r="AH30" s="80">
        <f t="shared" si="47"/>
        <v>1476.7192650815628</v>
      </c>
      <c r="AI30" s="78">
        <v>1600</v>
      </c>
      <c r="AJ30" s="79">
        <f t="shared" ref="AJ30:AY30" si="48">AJ$24/1000*$AI30</f>
        <v>404.55837689556029</v>
      </c>
      <c r="AK30" s="80">
        <f t="shared" si="48"/>
        <v>690.84631532066771</v>
      </c>
      <c r="AL30" s="80">
        <f t="shared" si="48"/>
        <v>714.897137333518</v>
      </c>
      <c r="AM30" s="80">
        <f t="shared" si="48"/>
        <v>976.54376778861979</v>
      </c>
      <c r="AN30" s="80">
        <f t="shared" si="48"/>
        <v>935.95796727344157</v>
      </c>
      <c r="AO30" s="80">
        <f t="shared" si="48"/>
        <v>621.64081980663525</v>
      </c>
      <c r="AP30" s="80">
        <f t="shared" si="48"/>
        <v>1154.1314648582122</v>
      </c>
      <c r="AQ30" s="81">
        <f t="shared" si="48"/>
        <v>1687.8050911028797</v>
      </c>
      <c r="AR30" s="82">
        <f t="shared" si="48"/>
        <v>578.95939657027861</v>
      </c>
      <c r="AS30" s="80">
        <f t="shared" si="48"/>
        <v>966.46743403022447</v>
      </c>
      <c r="AT30" s="80">
        <f t="shared" si="48"/>
        <v>978.82388107612076</v>
      </c>
      <c r="AU30" s="80">
        <f t="shared" si="48"/>
        <v>1286.0700948892238</v>
      </c>
      <c r="AV30" s="80">
        <f t="shared" si="48"/>
        <v>1170.0630573842329</v>
      </c>
      <c r="AW30" s="80">
        <f t="shared" si="48"/>
        <v>861.2523822901386</v>
      </c>
      <c r="AX30" s="80">
        <f t="shared" si="48"/>
        <v>1491.7191007692431</v>
      </c>
      <c r="AY30" s="80">
        <f t="shared" si="48"/>
        <v>2187.5273140531103</v>
      </c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</row>
    <row r="31" spans="1:77" ht="15.75" customHeight="1" x14ac:dyDescent="0.3">
      <c r="A31" s="51">
        <v>1700</v>
      </c>
      <c r="B31" s="52">
        <f t="shared" ref="B31:Q31" si="49">B$24/1000*$A31</f>
        <v>182.57380550763355</v>
      </c>
      <c r="C31" s="53">
        <f t="shared" si="49"/>
        <v>316.54620335898119</v>
      </c>
      <c r="D31" s="53">
        <f t="shared" si="49"/>
        <v>313.25642111084829</v>
      </c>
      <c r="E31" s="53">
        <f t="shared" si="49"/>
        <v>490.11078252051476</v>
      </c>
      <c r="F31" s="53">
        <f t="shared" si="49"/>
        <v>413.83145515207792</v>
      </c>
      <c r="G31" s="53">
        <f t="shared" si="49"/>
        <v>265.40104546551913</v>
      </c>
      <c r="H31" s="53">
        <f t="shared" si="49"/>
        <v>521.06916951079393</v>
      </c>
      <c r="I31" s="54">
        <f t="shared" si="49"/>
        <v>787.22117129421451</v>
      </c>
      <c r="J31" s="55">
        <f t="shared" si="49"/>
        <v>256.7160411244717</v>
      </c>
      <c r="K31" s="53">
        <f t="shared" si="49"/>
        <v>414.24239807571035</v>
      </c>
      <c r="L31" s="53">
        <f t="shared" si="49"/>
        <v>416.71472743509423</v>
      </c>
      <c r="M31" s="53">
        <f t="shared" si="49"/>
        <v>616.09809534625617</v>
      </c>
      <c r="N31" s="53">
        <f t="shared" si="49"/>
        <v>596.72368060263784</v>
      </c>
      <c r="O31" s="53">
        <f t="shared" si="49"/>
        <v>362.44615846777793</v>
      </c>
      <c r="P31" s="53">
        <f t="shared" si="49"/>
        <v>747.41388742983588</v>
      </c>
      <c r="Q31" s="53">
        <f t="shared" si="49"/>
        <v>1055.7159321468084</v>
      </c>
      <c r="R31" s="51">
        <v>1700</v>
      </c>
      <c r="S31" s="52">
        <f t="shared" ref="S31:AH31" si="50">S$24/1000*$R31</f>
        <v>313.67001196778313</v>
      </c>
      <c r="T31" s="53">
        <f t="shared" si="50"/>
        <v>521.92907186412049</v>
      </c>
      <c r="U31" s="53">
        <f t="shared" si="50"/>
        <v>534.95450603449979</v>
      </c>
      <c r="V31" s="53">
        <f t="shared" si="50"/>
        <v>766.98508157509298</v>
      </c>
      <c r="W31" s="53">
        <f t="shared" si="50"/>
        <v>743.71085431037648</v>
      </c>
      <c r="X31" s="53">
        <f t="shared" si="50"/>
        <v>465.15665419920708</v>
      </c>
      <c r="Y31" s="53">
        <f t="shared" si="50"/>
        <v>921.31781487072703</v>
      </c>
      <c r="Z31" s="54">
        <f t="shared" si="50"/>
        <v>1322.9451627317437</v>
      </c>
      <c r="AA31" s="55">
        <f t="shared" si="50"/>
        <v>371.3593131854048</v>
      </c>
      <c r="AB31" s="53">
        <f t="shared" si="50"/>
        <v>622.97038225114636</v>
      </c>
      <c r="AC31" s="53">
        <f t="shared" si="50"/>
        <v>649.36356925989719</v>
      </c>
      <c r="AD31" s="53">
        <f t="shared" si="50"/>
        <v>907.40603678113757</v>
      </c>
      <c r="AE31" s="53">
        <f t="shared" si="50"/>
        <v>876.63588445049277</v>
      </c>
      <c r="AF31" s="53">
        <f t="shared" si="50"/>
        <v>564.66914976034263</v>
      </c>
      <c r="AG31" s="53">
        <f t="shared" si="50"/>
        <v>1080.5469270156141</v>
      </c>
      <c r="AH31" s="53">
        <f t="shared" si="50"/>
        <v>1569.0142191491605</v>
      </c>
      <c r="AI31" s="51">
        <v>1700</v>
      </c>
      <c r="AJ31" s="52">
        <f t="shared" ref="AJ31:AY31" si="51">AJ$24/1000*$AI31</f>
        <v>429.8432754515328</v>
      </c>
      <c r="AK31" s="53">
        <f t="shared" si="51"/>
        <v>734.02421002820938</v>
      </c>
      <c r="AL31" s="53">
        <f t="shared" si="51"/>
        <v>759.57820841686294</v>
      </c>
      <c r="AM31" s="53">
        <f t="shared" si="51"/>
        <v>1037.5777532754084</v>
      </c>
      <c r="AN31" s="53">
        <f t="shared" si="51"/>
        <v>994.45534022803167</v>
      </c>
      <c r="AO31" s="53">
        <f t="shared" si="51"/>
        <v>660.49337104455003</v>
      </c>
      <c r="AP31" s="53">
        <f t="shared" si="51"/>
        <v>1226.2646814118505</v>
      </c>
      <c r="AQ31" s="54">
        <f t="shared" si="51"/>
        <v>1793.2929092968097</v>
      </c>
      <c r="AR31" s="55">
        <f t="shared" si="51"/>
        <v>615.14435885592104</v>
      </c>
      <c r="AS31" s="53">
        <f t="shared" si="51"/>
        <v>1026.8716486571136</v>
      </c>
      <c r="AT31" s="53">
        <f t="shared" si="51"/>
        <v>1040.0003736433782</v>
      </c>
      <c r="AU31" s="53">
        <f t="shared" si="51"/>
        <v>1366.4494758198002</v>
      </c>
      <c r="AV31" s="53">
        <f t="shared" si="51"/>
        <v>1243.1919984707476</v>
      </c>
      <c r="AW31" s="53">
        <f t="shared" si="51"/>
        <v>915.08065618327225</v>
      </c>
      <c r="AX31" s="53">
        <f t="shared" si="51"/>
        <v>1584.9515445673208</v>
      </c>
      <c r="AY31" s="53">
        <f t="shared" si="51"/>
        <v>2324.2477711814299</v>
      </c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</row>
    <row r="32" spans="1:77" ht="15.75" customHeight="1" x14ac:dyDescent="0.3">
      <c r="A32" s="57">
        <v>1800</v>
      </c>
      <c r="B32" s="58">
        <f t="shared" ref="B32:Q32" si="52">B$24/1000*$A32</f>
        <v>193.31344112572964</v>
      </c>
      <c r="C32" s="59">
        <f t="shared" si="52"/>
        <v>335.16656826245071</v>
      </c>
      <c r="D32" s="59">
        <f t="shared" si="52"/>
        <v>331.68326941148644</v>
      </c>
      <c r="E32" s="59">
        <f t="shared" si="52"/>
        <v>518.94082855113334</v>
      </c>
      <c r="F32" s="59">
        <f t="shared" si="52"/>
        <v>438.17448192572954</v>
      </c>
      <c r="G32" s="59">
        <f t="shared" si="52"/>
        <v>281.01287166937323</v>
      </c>
      <c r="H32" s="59">
        <f t="shared" si="52"/>
        <v>551.7202971290759</v>
      </c>
      <c r="I32" s="60">
        <f t="shared" si="52"/>
        <v>833.52829901740358</v>
      </c>
      <c r="J32" s="61">
        <f t="shared" si="52"/>
        <v>271.81698472002887</v>
      </c>
      <c r="K32" s="59">
        <f t="shared" si="52"/>
        <v>438.60959796251683</v>
      </c>
      <c r="L32" s="59">
        <f t="shared" si="52"/>
        <v>441.22735846068804</v>
      </c>
      <c r="M32" s="59">
        <f t="shared" si="52"/>
        <v>652.33915977838888</v>
      </c>
      <c r="N32" s="59">
        <f t="shared" si="52"/>
        <v>631.82507357926363</v>
      </c>
      <c r="O32" s="59">
        <f t="shared" si="52"/>
        <v>383.76652073058841</v>
      </c>
      <c r="P32" s="59">
        <f t="shared" si="52"/>
        <v>791.37941021982624</v>
      </c>
      <c r="Q32" s="59">
        <f t="shared" si="52"/>
        <v>1117.8168693319149</v>
      </c>
      <c r="R32" s="57">
        <v>1800</v>
      </c>
      <c r="S32" s="58">
        <f t="shared" ref="S32:AH32" si="53">S$24/1000*$R32</f>
        <v>332.12118914235862</v>
      </c>
      <c r="T32" s="59">
        <f t="shared" si="53"/>
        <v>552.63078197377467</v>
      </c>
      <c r="U32" s="59">
        <f t="shared" si="53"/>
        <v>566.42241815417628</v>
      </c>
      <c r="V32" s="59">
        <f t="shared" si="53"/>
        <v>812.10185107951031</v>
      </c>
      <c r="W32" s="59">
        <f t="shared" si="53"/>
        <v>787.45855162275166</v>
      </c>
      <c r="X32" s="59">
        <f t="shared" si="53"/>
        <v>492.51881032857221</v>
      </c>
      <c r="Y32" s="59">
        <f t="shared" si="53"/>
        <v>975.51298045135798</v>
      </c>
      <c r="Z32" s="60">
        <f t="shared" si="53"/>
        <v>1400.7654664218462</v>
      </c>
      <c r="AA32" s="61">
        <f t="shared" si="53"/>
        <v>393.20397866689916</v>
      </c>
      <c r="AB32" s="59">
        <f t="shared" si="53"/>
        <v>659.61569885415497</v>
      </c>
      <c r="AC32" s="59">
        <f t="shared" si="53"/>
        <v>687.56142627518523</v>
      </c>
      <c r="AD32" s="59">
        <f t="shared" si="53"/>
        <v>960.78286247414565</v>
      </c>
      <c r="AE32" s="59">
        <f t="shared" si="53"/>
        <v>928.20270118287465</v>
      </c>
      <c r="AF32" s="59">
        <f t="shared" si="53"/>
        <v>597.88498209918635</v>
      </c>
      <c r="AG32" s="59">
        <f t="shared" si="53"/>
        <v>1144.1085109577091</v>
      </c>
      <c r="AH32" s="59">
        <f t="shared" si="53"/>
        <v>1661.3091732167579</v>
      </c>
      <c r="AI32" s="57">
        <v>1800</v>
      </c>
      <c r="AJ32" s="58">
        <f t="shared" ref="AJ32:AY32" si="54">AJ$24/1000*$AI32</f>
        <v>455.12817400750532</v>
      </c>
      <c r="AK32" s="59">
        <f t="shared" si="54"/>
        <v>777.20210473575116</v>
      </c>
      <c r="AL32" s="59">
        <f t="shared" si="54"/>
        <v>804.25927950020775</v>
      </c>
      <c r="AM32" s="59">
        <f t="shared" si="54"/>
        <v>1098.6117387621971</v>
      </c>
      <c r="AN32" s="59">
        <f t="shared" si="54"/>
        <v>1052.9527131826219</v>
      </c>
      <c r="AO32" s="59">
        <f t="shared" si="54"/>
        <v>699.3459222824647</v>
      </c>
      <c r="AP32" s="59">
        <f t="shared" si="54"/>
        <v>1298.3978979654887</v>
      </c>
      <c r="AQ32" s="60">
        <f t="shared" si="54"/>
        <v>1898.7807274907398</v>
      </c>
      <c r="AR32" s="61">
        <f t="shared" si="54"/>
        <v>651.32932114156347</v>
      </c>
      <c r="AS32" s="59">
        <f t="shared" si="54"/>
        <v>1087.2758632840025</v>
      </c>
      <c r="AT32" s="59">
        <f t="shared" si="54"/>
        <v>1101.1768662106358</v>
      </c>
      <c r="AU32" s="59">
        <f t="shared" si="54"/>
        <v>1446.8288567503766</v>
      </c>
      <c r="AV32" s="59">
        <f t="shared" si="54"/>
        <v>1316.3209395572621</v>
      </c>
      <c r="AW32" s="59">
        <f t="shared" si="54"/>
        <v>968.90893007640591</v>
      </c>
      <c r="AX32" s="59">
        <f t="shared" si="54"/>
        <v>1678.1839883653984</v>
      </c>
      <c r="AY32" s="59">
        <f t="shared" si="54"/>
        <v>2460.9682283097491</v>
      </c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</row>
    <row r="33" spans="1:77" ht="15.75" customHeight="1" x14ac:dyDescent="0.3">
      <c r="A33" s="51">
        <v>1900</v>
      </c>
      <c r="B33" s="52">
        <f t="shared" ref="B33:Q33" si="55">B$24/1000*$A33</f>
        <v>204.05307674382573</v>
      </c>
      <c r="C33" s="53">
        <f t="shared" si="55"/>
        <v>353.78693316592017</v>
      </c>
      <c r="D33" s="53">
        <f t="shared" si="55"/>
        <v>350.11011771212458</v>
      </c>
      <c r="E33" s="53">
        <f t="shared" si="55"/>
        <v>547.77087458175185</v>
      </c>
      <c r="F33" s="53">
        <f t="shared" si="55"/>
        <v>462.51750869938115</v>
      </c>
      <c r="G33" s="53">
        <f t="shared" si="55"/>
        <v>296.62469787322726</v>
      </c>
      <c r="H33" s="53">
        <f t="shared" si="55"/>
        <v>582.37142474735788</v>
      </c>
      <c r="I33" s="54">
        <f t="shared" si="55"/>
        <v>879.83542674059265</v>
      </c>
      <c r="J33" s="55">
        <f t="shared" si="55"/>
        <v>286.91792831558604</v>
      </c>
      <c r="K33" s="53">
        <f t="shared" si="55"/>
        <v>462.9767978493233</v>
      </c>
      <c r="L33" s="53">
        <f t="shared" si="55"/>
        <v>465.73998948628179</v>
      </c>
      <c r="M33" s="53">
        <f t="shared" si="55"/>
        <v>688.58022421052158</v>
      </c>
      <c r="N33" s="53">
        <f t="shared" si="55"/>
        <v>666.92646655588942</v>
      </c>
      <c r="O33" s="53">
        <f t="shared" si="55"/>
        <v>405.08688299339883</v>
      </c>
      <c r="P33" s="53">
        <f t="shared" si="55"/>
        <v>835.3449330098166</v>
      </c>
      <c r="Q33" s="53">
        <f t="shared" si="55"/>
        <v>1179.9178065170211</v>
      </c>
      <c r="R33" s="51">
        <v>1900</v>
      </c>
      <c r="S33" s="52">
        <f t="shared" ref="S33:AH33" si="56">S$24/1000*$R33</f>
        <v>350.57236631693411</v>
      </c>
      <c r="T33" s="53">
        <f t="shared" si="56"/>
        <v>583.33249208342875</v>
      </c>
      <c r="U33" s="53">
        <f t="shared" si="56"/>
        <v>597.89033027385278</v>
      </c>
      <c r="V33" s="53">
        <f t="shared" si="56"/>
        <v>857.21862058392753</v>
      </c>
      <c r="W33" s="53">
        <f t="shared" si="56"/>
        <v>831.20624893512672</v>
      </c>
      <c r="X33" s="53">
        <f t="shared" si="56"/>
        <v>519.88096645793735</v>
      </c>
      <c r="Y33" s="53">
        <f t="shared" si="56"/>
        <v>1029.7081460319889</v>
      </c>
      <c r="Z33" s="54">
        <f t="shared" si="56"/>
        <v>1478.5857701119487</v>
      </c>
      <c r="AA33" s="55">
        <f t="shared" si="56"/>
        <v>415.04864414839358</v>
      </c>
      <c r="AB33" s="53">
        <f t="shared" si="56"/>
        <v>696.26101545716358</v>
      </c>
      <c r="AC33" s="53">
        <f t="shared" si="56"/>
        <v>725.75928329047326</v>
      </c>
      <c r="AD33" s="53">
        <f t="shared" si="56"/>
        <v>1014.1596881671537</v>
      </c>
      <c r="AE33" s="53">
        <f t="shared" si="56"/>
        <v>979.76951791525664</v>
      </c>
      <c r="AF33" s="53">
        <f t="shared" si="56"/>
        <v>631.10081443803006</v>
      </c>
      <c r="AG33" s="53">
        <f t="shared" si="56"/>
        <v>1207.6700948998039</v>
      </c>
      <c r="AH33" s="53">
        <f t="shared" si="56"/>
        <v>1753.6041272843556</v>
      </c>
      <c r="AI33" s="51">
        <v>1900</v>
      </c>
      <c r="AJ33" s="52">
        <f t="shared" ref="AJ33:AY33" si="57">AJ$24/1000*$AI33</f>
        <v>480.41307256347784</v>
      </c>
      <c r="AK33" s="53">
        <f t="shared" si="57"/>
        <v>820.37999944329283</v>
      </c>
      <c r="AL33" s="53">
        <f t="shared" si="57"/>
        <v>848.94035058355269</v>
      </c>
      <c r="AM33" s="53">
        <f t="shared" si="57"/>
        <v>1159.645724248986</v>
      </c>
      <c r="AN33" s="53">
        <f t="shared" si="57"/>
        <v>1111.4500861372119</v>
      </c>
      <c r="AO33" s="53">
        <f t="shared" si="57"/>
        <v>738.19847352037937</v>
      </c>
      <c r="AP33" s="53">
        <f t="shared" si="57"/>
        <v>1370.531114519127</v>
      </c>
      <c r="AQ33" s="54">
        <f t="shared" si="57"/>
        <v>2004.2685456846698</v>
      </c>
      <c r="AR33" s="55">
        <f t="shared" si="57"/>
        <v>687.5142834272059</v>
      </c>
      <c r="AS33" s="53">
        <f t="shared" si="57"/>
        <v>1147.6800779108917</v>
      </c>
      <c r="AT33" s="53">
        <f t="shared" si="57"/>
        <v>1162.3533587778934</v>
      </c>
      <c r="AU33" s="53">
        <f t="shared" si="57"/>
        <v>1527.2082376809531</v>
      </c>
      <c r="AV33" s="53">
        <f t="shared" si="57"/>
        <v>1389.4498806437766</v>
      </c>
      <c r="AW33" s="53">
        <f t="shared" si="57"/>
        <v>1022.7372039695396</v>
      </c>
      <c r="AX33" s="53">
        <f t="shared" si="57"/>
        <v>1771.4164321634762</v>
      </c>
      <c r="AY33" s="53">
        <f t="shared" si="57"/>
        <v>2597.6886854380687</v>
      </c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</row>
    <row r="34" spans="1:77" ht="15.75" customHeight="1" x14ac:dyDescent="0.3">
      <c r="A34" s="91">
        <v>2000</v>
      </c>
      <c r="B34" s="92">
        <f t="shared" ref="B34:Q34" si="58">B$24/1000*$A34</f>
        <v>214.79271236192182</v>
      </c>
      <c r="C34" s="103">
        <f t="shared" si="58"/>
        <v>372.40729806938964</v>
      </c>
      <c r="D34" s="103">
        <f t="shared" si="58"/>
        <v>368.53696601276272</v>
      </c>
      <c r="E34" s="103">
        <f t="shared" si="58"/>
        <v>576.60092061237037</v>
      </c>
      <c r="F34" s="103">
        <f t="shared" si="58"/>
        <v>486.86053547303283</v>
      </c>
      <c r="G34" s="103">
        <f t="shared" si="58"/>
        <v>312.23652407708136</v>
      </c>
      <c r="H34" s="103">
        <f t="shared" si="58"/>
        <v>613.02255236563985</v>
      </c>
      <c r="I34" s="104">
        <f t="shared" si="58"/>
        <v>926.14255446378183</v>
      </c>
      <c r="J34" s="105">
        <f t="shared" si="58"/>
        <v>302.01887191114321</v>
      </c>
      <c r="K34" s="103">
        <f t="shared" si="58"/>
        <v>487.34399773612978</v>
      </c>
      <c r="L34" s="103">
        <f t="shared" si="58"/>
        <v>490.25262051187559</v>
      </c>
      <c r="M34" s="103">
        <f t="shared" si="58"/>
        <v>724.82128864265428</v>
      </c>
      <c r="N34" s="103">
        <f t="shared" si="58"/>
        <v>702.02785953251509</v>
      </c>
      <c r="O34" s="103">
        <f t="shared" si="58"/>
        <v>426.40724525620931</v>
      </c>
      <c r="P34" s="103">
        <f t="shared" si="58"/>
        <v>879.31045579980696</v>
      </c>
      <c r="Q34" s="103">
        <f t="shared" si="58"/>
        <v>1242.0187437021275</v>
      </c>
      <c r="R34" s="91">
        <v>2000</v>
      </c>
      <c r="S34" s="92">
        <f t="shared" ref="S34:AH34" si="59">S$24/1000*$R34</f>
        <v>369.02354349150954</v>
      </c>
      <c r="T34" s="103">
        <f t="shared" si="59"/>
        <v>614.03420219308293</v>
      </c>
      <c r="U34" s="103">
        <f t="shared" si="59"/>
        <v>629.35824239352917</v>
      </c>
      <c r="V34" s="103">
        <f t="shared" si="59"/>
        <v>902.33539008834475</v>
      </c>
      <c r="W34" s="103">
        <f t="shared" si="59"/>
        <v>874.95394624750179</v>
      </c>
      <c r="X34" s="103">
        <f t="shared" si="59"/>
        <v>547.24312258730242</v>
      </c>
      <c r="Y34" s="103">
        <f t="shared" si="59"/>
        <v>1083.90331161262</v>
      </c>
      <c r="Z34" s="104">
        <f t="shared" si="59"/>
        <v>1556.4060738020514</v>
      </c>
      <c r="AA34" s="105">
        <f t="shared" si="59"/>
        <v>436.89330962988799</v>
      </c>
      <c r="AB34" s="103">
        <f t="shared" si="59"/>
        <v>732.90633206017219</v>
      </c>
      <c r="AC34" s="103">
        <f t="shared" si="59"/>
        <v>763.9571403057613</v>
      </c>
      <c r="AD34" s="103">
        <f t="shared" si="59"/>
        <v>1067.5365138601619</v>
      </c>
      <c r="AE34" s="103">
        <f t="shared" si="59"/>
        <v>1031.3363346476385</v>
      </c>
      <c r="AF34" s="103">
        <f t="shared" si="59"/>
        <v>664.31664677687377</v>
      </c>
      <c r="AG34" s="103">
        <f t="shared" si="59"/>
        <v>1271.2316788418989</v>
      </c>
      <c r="AH34" s="103">
        <f t="shared" si="59"/>
        <v>1845.8990813519533</v>
      </c>
      <c r="AI34" s="91">
        <v>2000</v>
      </c>
      <c r="AJ34" s="92">
        <f t="shared" ref="AJ34:AY34" si="60">AJ$24/1000*$AI34</f>
        <v>505.69797111945036</v>
      </c>
      <c r="AK34" s="103">
        <f t="shared" si="60"/>
        <v>863.55789415083461</v>
      </c>
      <c r="AL34" s="103">
        <f t="shared" si="60"/>
        <v>893.6214216668975</v>
      </c>
      <c r="AM34" s="103">
        <f t="shared" si="60"/>
        <v>1220.6797097357746</v>
      </c>
      <c r="AN34" s="103">
        <f t="shared" si="60"/>
        <v>1169.9474590918019</v>
      </c>
      <c r="AO34" s="103">
        <f t="shared" si="60"/>
        <v>777.05102475829415</v>
      </c>
      <c r="AP34" s="103">
        <f t="shared" si="60"/>
        <v>1442.6643310727652</v>
      </c>
      <c r="AQ34" s="104">
        <f t="shared" si="60"/>
        <v>2109.7563638785996</v>
      </c>
      <c r="AR34" s="105">
        <f t="shared" si="60"/>
        <v>723.69924571284832</v>
      </c>
      <c r="AS34" s="103">
        <f t="shared" si="60"/>
        <v>1208.0842925377806</v>
      </c>
      <c r="AT34" s="103">
        <f t="shared" si="60"/>
        <v>1223.529851345151</v>
      </c>
      <c r="AU34" s="103">
        <f t="shared" si="60"/>
        <v>1607.5876186115297</v>
      </c>
      <c r="AV34" s="103">
        <f t="shared" si="60"/>
        <v>1462.5788217302913</v>
      </c>
      <c r="AW34" s="103">
        <f t="shared" si="60"/>
        <v>1076.5654778626731</v>
      </c>
      <c r="AX34" s="103">
        <f t="shared" si="60"/>
        <v>1864.6488759615538</v>
      </c>
      <c r="AY34" s="103">
        <f t="shared" si="60"/>
        <v>2734.4091425663878</v>
      </c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</row>
    <row r="35" spans="1:77" ht="15.75" customHeight="1" x14ac:dyDescent="0.3">
      <c r="A35" s="98">
        <v>2100</v>
      </c>
      <c r="B35" s="99">
        <f t="shared" ref="B35:Q35" si="61">B$24/1000*$A35</f>
        <v>225.5323479800179</v>
      </c>
      <c r="C35" s="100">
        <f t="shared" si="61"/>
        <v>391.02766297285916</v>
      </c>
      <c r="D35" s="100">
        <f t="shared" si="61"/>
        <v>386.96381431340086</v>
      </c>
      <c r="E35" s="100">
        <f t="shared" si="61"/>
        <v>605.43096664298889</v>
      </c>
      <c r="F35" s="100">
        <f t="shared" si="61"/>
        <v>511.20356224668444</v>
      </c>
      <c r="G35" s="100">
        <f t="shared" si="61"/>
        <v>327.84835028093545</v>
      </c>
      <c r="H35" s="100">
        <f t="shared" si="61"/>
        <v>643.67367998392183</v>
      </c>
      <c r="I35" s="101">
        <f t="shared" si="61"/>
        <v>972.4496821869709</v>
      </c>
      <c r="J35" s="102">
        <f t="shared" si="61"/>
        <v>317.11981550670032</v>
      </c>
      <c r="K35" s="100">
        <f t="shared" si="61"/>
        <v>511.71119762293631</v>
      </c>
      <c r="L35" s="100">
        <f t="shared" si="61"/>
        <v>514.76525153746934</v>
      </c>
      <c r="M35" s="100">
        <f t="shared" si="61"/>
        <v>761.06235307478698</v>
      </c>
      <c r="N35" s="100">
        <f t="shared" si="61"/>
        <v>737.12925250914088</v>
      </c>
      <c r="O35" s="100">
        <f t="shared" si="61"/>
        <v>447.72760751901978</v>
      </c>
      <c r="P35" s="100">
        <f t="shared" si="61"/>
        <v>923.27597858979732</v>
      </c>
      <c r="Q35" s="100">
        <f t="shared" si="61"/>
        <v>1304.1196808872339</v>
      </c>
      <c r="R35" s="98">
        <v>2100</v>
      </c>
      <c r="S35" s="99">
        <f t="shared" ref="S35:AH35" si="62">S$24/1000*$R35</f>
        <v>387.47472066608503</v>
      </c>
      <c r="T35" s="100">
        <f t="shared" si="62"/>
        <v>644.73591230273701</v>
      </c>
      <c r="U35" s="100">
        <f t="shared" si="62"/>
        <v>660.82615451320567</v>
      </c>
      <c r="V35" s="100">
        <f t="shared" si="62"/>
        <v>947.45215959276197</v>
      </c>
      <c r="W35" s="100">
        <f t="shared" si="62"/>
        <v>918.70164355987686</v>
      </c>
      <c r="X35" s="100">
        <f t="shared" si="62"/>
        <v>574.60527871666761</v>
      </c>
      <c r="Y35" s="100">
        <f t="shared" si="62"/>
        <v>1138.098477193251</v>
      </c>
      <c r="Z35" s="101">
        <f t="shared" si="62"/>
        <v>1634.2263774921539</v>
      </c>
      <c r="AA35" s="102">
        <f t="shared" si="62"/>
        <v>458.73797511138235</v>
      </c>
      <c r="AB35" s="100">
        <f t="shared" si="62"/>
        <v>769.5516486631808</v>
      </c>
      <c r="AC35" s="100">
        <f t="shared" si="62"/>
        <v>802.15499732104945</v>
      </c>
      <c r="AD35" s="100">
        <f t="shared" si="62"/>
        <v>1120.9133395531699</v>
      </c>
      <c r="AE35" s="100">
        <f t="shared" si="62"/>
        <v>1082.9031513800205</v>
      </c>
      <c r="AF35" s="100">
        <f t="shared" si="62"/>
        <v>697.53247911571748</v>
      </c>
      <c r="AG35" s="100">
        <f t="shared" si="62"/>
        <v>1334.7932627839939</v>
      </c>
      <c r="AH35" s="100">
        <f t="shared" si="62"/>
        <v>1938.194035419551</v>
      </c>
      <c r="AI35" s="98">
        <v>2100</v>
      </c>
      <c r="AJ35" s="99">
        <f t="shared" ref="AJ35:AY35" si="63">AJ$24/1000*$AI35</f>
        <v>530.98286967542288</v>
      </c>
      <c r="AK35" s="100">
        <f t="shared" si="63"/>
        <v>906.7357888583764</v>
      </c>
      <c r="AL35" s="100">
        <f t="shared" si="63"/>
        <v>938.30249275024244</v>
      </c>
      <c r="AM35" s="100">
        <f t="shared" si="63"/>
        <v>1281.7136952225635</v>
      </c>
      <c r="AN35" s="100">
        <f t="shared" si="63"/>
        <v>1228.4448320463921</v>
      </c>
      <c r="AO35" s="100">
        <f t="shared" si="63"/>
        <v>815.90357599620882</v>
      </c>
      <c r="AP35" s="100">
        <f t="shared" si="63"/>
        <v>1514.7975476264035</v>
      </c>
      <c r="AQ35" s="101">
        <f t="shared" si="63"/>
        <v>2215.2441820725298</v>
      </c>
      <c r="AR35" s="102">
        <f t="shared" si="63"/>
        <v>759.88420799849064</v>
      </c>
      <c r="AS35" s="100">
        <f t="shared" si="63"/>
        <v>1268.4885071646697</v>
      </c>
      <c r="AT35" s="100">
        <f t="shared" si="63"/>
        <v>1284.7063439124086</v>
      </c>
      <c r="AU35" s="100">
        <f t="shared" si="63"/>
        <v>1687.9669995421061</v>
      </c>
      <c r="AV35" s="100">
        <f t="shared" si="63"/>
        <v>1535.7077628168058</v>
      </c>
      <c r="AW35" s="100">
        <f t="shared" si="63"/>
        <v>1130.3937517558068</v>
      </c>
      <c r="AX35" s="100">
        <f t="shared" si="63"/>
        <v>1957.8813197596314</v>
      </c>
      <c r="AY35" s="100">
        <f t="shared" si="63"/>
        <v>2871.1295996947074</v>
      </c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</row>
    <row r="36" spans="1:77" ht="15.75" customHeight="1" x14ac:dyDescent="0.3">
      <c r="A36" s="57">
        <v>2200</v>
      </c>
      <c r="B36" s="58">
        <f t="shared" ref="B36:Q36" si="64">B$24/1000*$A36</f>
        <v>236.27198359811399</v>
      </c>
      <c r="C36" s="59">
        <f t="shared" si="64"/>
        <v>409.64802787632863</v>
      </c>
      <c r="D36" s="59">
        <f t="shared" si="64"/>
        <v>405.39066261403894</v>
      </c>
      <c r="E36" s="59">
        <f t="shared" si="64"/>
        <v>634.26101267360741</v>
      </c>
      <c r="F36" s="59">
        <f t="shared" si="64"/>
        <v>535.54658902033611</v>
      </c>
      <c r="G36" s="59">
        <f t="shared" si="64"/>
        <v>343.46017648478949</v>
      </c>
      <c r="H36" s="59">
        <f t="shared" si="64"/>
        <v>674.3248076022038</v>
      </c>
      <c r="I36" s="60">
        <f t="shared" si="64"/>
        <v>1018.75680991016</v>
      </c>
      <c r="J36" s="61">
        <f t="shared" si="64"/>
        <v>332.22075910225749</v>
      </c>
      <c r="K36" s="59">
        <f t="shared" si="64"/>
        <v>536.07839750974279</v>
      </c>
      <c r="L36" s="59">
        <f t="shared" si="64"/>
        <v>539.27788256306314</v>
      </c>
      <c r="M36" s="59">
        <f t="shared" si="64"/>
        <v>797.30341750691969</v>
      </c>
      <c r="N36" s="59">
        <f t="shared" si="64"/>
        <v>772.23064548576667</v>
      </c>
      <c r="O36" s="59">
        <f t="shared" si="64"/>
        <v>469.04796978183026</v>
      </c>
      <c r="P36" s="59">
        <f t="shared" si="64"/>
        <v>967.24150137978768</v>
      </c>
      <c r="Q36" s="59">
        <f t="shared" si="64"/>
        <v>1366.2206180723404</v>
      </c>
      <c r="R36" s="57">
        <v>2200</v>
      </c>
      <c r="S36" s="58">
        <f t="shared" ref="S36:AH36" si="65">S$24/1000*$R36</f>
        <v>405.92589784066053</v>
      </c>
      <c r="T36" s="59">
        <f t="shared" si="65"/>
        <v>675.43762241239119</v>
      </c>
      <c r="U36" s="59">
        <f t="shared" si="65"/>
        <v>692.29406663288216</v>
      </c>
      <c r="V36" s="59">
        <f t="shared" si="65"/>
        <v>992.56892909717919</v>
      </c>
      <c r="W36" s="59">
        <f t="shared" si="65"/>
        <v>962.44934087225192</v>
      </c>
      <c r="X36" s="59">
        <f t="shared" si="65"/>
        <v>601.96743484603269</v>
      </c>
      <c r="Y36" s="59">
        <f t="shared" si="65"/>
        <v>1192.2936427738821</v>
      </c>
      <c r="Z36" s="60">
        <f t="shared" si="65"/>
        <v>1712.0466811822564</v>
      </c>
      <c r="AA36" s="61">
        <f t="shared" si="65"/>
        <v>480.58264059287677</v>
      </c>
      <c r="AB36" s="59">
        <f t="shared" si="65"/>
        <v>806.19696526618941</v>
      </c>
      <c r="AC36" s="59">
        <f t="shared" si="65"/>
        <v>840.35285433633749</v>
      </c>
      <c r="AD36" s="59">
        <f t="shared" si="65"/>
        <v>1174.290165246178</v>
      </c>
      <c r="AE36" s="59">
        <f t="shared" si="65"/>
        <v>1134.4699681124023</v>
      </c>
      <c r="AF36" s="59">
        <f t="shared" si="65"/>
        <v>730.74831145456108</v>
      </c>
      <c r="AG36" s="59">
        <f t="shared" si="65"/>
        <v>1398.3548467260889</v>
      </c>
      <c r="AH36" s="59">
        <f t="shared" si="65"/>
        <v>2030.4889894871487</v>
      </c>
      <c r="AI36" s="57">
        <v>2200</v>
      </c>
      <c r="AJ36" s="58">
        <f t="shared" ref="AJ36:AY36" si="66">AJ$24/1000*$AI36</f>
        <v>556.26776823139539</v>
      </c>
      <c r="AK36" s="59">
        <f t="shared" si="66"/>
        <v>949.91368356591806</v>
      </c>
      <c r="AL36" s="59">
        <f t="shared" si="66"/>
        <v>982.98356383358725</v>
      </c>
      <c r="AM36" s="59">
        <f t="shared" si="66"/>
        <v>1342.7476807093522</v>
      </c>
      <c r="AN36" s="59">
        <f t="shared" si="66"/>
        <v>1286.9422050009821</v>
      </c>
      <c r="AO36" s="59">
        <f t="shared" si="66"/>
        <v>854.7561272341236</v>
      </c>
      <c r="AP36" s="59">
        <f t="shared" si="66"/>
        <v>1586.9307641800417</v>
      </c>
      <c r="AQ36" s="60">
        <f t="shared" si="66"/>
        <v>2320.7320002664596</v>
      </c>
      <c r="AR36" s="61">
        <f t="shared" si="66"/>
        <v>796.06917028413307</v>
      </c>
      <c r="AS36" s="59">
        <f t="shared" si="66"/>
        <v>1328.8927217915586</v>
      </c>
      <c r="AT36" s="59">
        <f t="shared" si="66"/>
        <v>1345.8828364796659</v>
      </c>
      <c r="AU36" s="59">
        <f t="shared" si="66"/>
        <v>1768.3463804726825</v>
      </c>
      <c r="AV36" s="59">
        <f t="shared" si="66"/>
        <v>1608.8367039033205</v>
      </c>
      <c r="AW36" s="59">
        <f t="shared" si="66"/>
        <v>1184.2220256489404</v>
      </c>
      <c r="AX36" s="59">
        <f t="shared" si="66"/>
        <v>2051.1137635577093</v>
      </c>
      <c r="AY36" s="59">
        <f t="shared" si="66"/>
        <v>3007.8500568230265</v>
      </c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</row>
    <row r="37" spans="1:77" ht="15.75" customHeight="1" x14ac:dyDescent="0.3">
      <c r="A37" s="51">
        <v>2300</v>
      </c>
      <c r="B37" s="52">
        <f t="shared" ref="B37:Q37" si="67">B$24/1000*$A37</f>
        <v>247.01161921621011</v>
      </c>
      <c r="C37" s="53">
        <f t="shared" si="67"/>
        <v>428.26839277979809</v>
      </c>
      <c r="D37" s="53">
        <f t="shared" si="67"/>
        <v>423.81751091467709</v>
      </c>
      <c r="E37" s="53">
        <f t="shared" si="67"/>
        <v>663.09105870422593</v>
      </c>
      <c r="F37" s="53">
        <f t="shared" si="67"/>
        <v>559.88961579398779</v>
      </c>
      <c r="G37" s="53">
        <f t="shared" si="67"/>
        <v>359.07200268864358</v>
      </c>
      <c r="H37" s="53">
        <f t="shared" si="67"/>
        <v>704.97593522048578</v>
      </c>
      <c r="I37" s="54">
        <f t="shared" si="67"/>
        <v>1065.063937633349</v>
      </c>
      <c r="J37" s="55">
        <f t="shared" si="67"/>
        <v>347.32170269781466</v>
      </c>
      <c r="K37" s="53">
        <f t="shared" si="67"/>
        <v>560.44559739654926</v>
      </c>
      <c r="L37" s="53">
        <f t="shared" si="67"/>
        <v>563.79051358865695</v>
      </c>
      <c r="M37" s="53">
        <f t="shared" si="67"/>
        <v>833.54448193905239</v>
      </c>
      <c r="N37" s="53">
        <f t="shared" si="67"/>
        <v>807.33203846239235</v>
      </c>
      <c r="O37" s="53">
        <f t="shared" si="67"/>
        <v>490.36833204464074</v>
      </c>
      <c r="P37" s="53">
        <f t="shared" si="67"/>
        <v>1011.2070241697779</v>
      </c>
      <c r="Q37" s="53">
        <f t="shared" si="67"/>
        <v>1428.3215552574466</v>
      </c>
      <c r="R37" s="51">
        <v>2300</v>
      </c>
      <c r="S37" s="52">
        <f t="shared" ref="S37:AH37" si="68">S$24/1000*$R37</f>
        <v>424.37707501523602</v>
      </c>
      <c r="T37" s="53">
        <f t="shared" si="68"/>
        <v>706.13933252204538</v>
      </c>
      <c r="U37" s="53">
        <f t="shared" si="68"/>
        <v>723.76197875255855</v>
      </c>
      <c r="V37" s="53">
        <f t="shared" si="68"/>
        <v>1037.6856986015964</v>
      </c>
      <c r="W37" s="53">
        <f t="shared" si="68"/>
        <v>1006.197038184627</v>
      </c>
      <c r="X37" s="53">
        <f t="shared" si="68"/>
        <v>629.32959097539788</v>
      </c>
      <c r="Y37" s="53">
        <f t="shared" si="68"/>
        <v>1246.4888083545129</v>
      </c>
      <c r="Z37" s="54">
        <f t="shared" si="68"/>
        <v>1789.8669848723591</v>
      </c>
      <c r="AA37" s="55">
        <f t="shared" si="68"/>
        <v>502.42730607437119</v>
      </c>
      <c r="AB37" s="53">
        <f t="shared" si="68"/>
        <v>842.84228186919802</v>
      </c>
      <c r="AC37" s="53">
        <f t="shared" si="68"/>
        <v>878.55071135162552</v>
      </c>
      <c r="AD37" s="53">
        <f t="shared" si="68"/>
        <v>1227.666990939186</v>
      </c>
      <c r="AE37" s="53">
        <f t="shared" si="68"/>
        <v>1186.0367848447843</v>
      </c>
      <c r="AF37" s="53">
        <f t="shared" si="68"/>
        <v>763.96414379340479</v>
      </c>
      <c r="AG37" s="53">
        <f t="shared" si="68"/>
        <v>1461.9164306681837</v>
      </c>
      <c r="AH37" s="53">
        <f t="shared" si="68"/>
        <v>2122.7839435547462</v>
      </c>
      <c r="AI37" s="51">
        <v>2300</v>
      </c>
      <c r="AJ37" s="52">
        <f t="shared" ref="AJ37:AY37" si="69">AJ$24/1000*$AI37</f>
        <v>581.55266678736791</v>
      </c>
      <c r="AK37" s="53">
        <f t="shared" si="69"/>
        <v>993.09157827345985</v>
      </c>
      <c r="AL37" s="53">
        <f t="shared" si="69"/>
        <v>1027.6646349169321</v>
      </c>
      <c r="AM37" s="53">
        <f t="shared" si="69"/>
        <v>1403.7816661961408</v>
      </c>
      <c r="AN37" s="53">
        <f t="shared" si="69"/>
        <v>1345.4395779555723</v>
      </c>
      <c r="AO37" s="53">
        <f t="shared" si="69"/>
        <v>893.60867847203826</v>
      </c>
      <c r="AP37" s="53">
        <f t="shared" si="69"/>
        <v>1659.06398073368</v>
      </c>
      <c r="AQ37" s="54">
        <f t="shared" si="69"/>
        <v>2426.2198184603894</v>
      </c>
      <c r="AR37" s="55">
        <f t="shared" si="69"/>
        <v>832.25413256977549</v>
      </c>
      <c r="AS37" s="53">
        <f t="shared" si="69"/>
        <v>1389.2969364184478</v>
      </c>
      <c r="AT37" s="53">
        <f t="shared" si="69"/>
        <v>1407.0593290469235</v>
      </c>
      <c r="AU37" s="53">
        <f t="shared" si="69"/>
        <v>1848.7257614032592</v>
      </c>
      <c r="AV37" s="53">
        <f t="shared" si="69"/>
        <v>1681.965644989835</v>
      </c>
      <c r="AW37" s="53">
        <f t="shared" si="69"/>
        <v>1238.0502995420741</v>
      </c>
      <c r="AX37" s="53">
        <f t="shared" si="69"/>
        <v>2144.3462073557871</v>
      </c>
      <c r="AY37" s="53">
        <f t="shared" si="69"/>
        <v>3144.5705139513461</v>
      </c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  <row r="38" spans="1:77" ht="15.75" customHeight="1" x14ac:dyDescent="0.3">
      <c r="A38" s="57">
        <v>2400</v>
      </c>
      <c r="B38" s="58">
        <f t="shared" ref="B38:Q38" si="70">B$24/1000*$A38</f>
        <v>257.75125483430617</v>
      </c>
      <c r="C38" s="59">
        <f t="shared" si="70"/>
        <v>446.88875768326761</v>
      </c>
      <c r="D38" s="59">
        <f t="shared" si="70"/>
        <v>442.24435921531523</v>
      </c>
      <c r="E38" s="59">
        <f t="shared" si="70"/>
        <v>691.92110473484445</v>
      </c>
      <c r="F38" s="59">
        <f t="shared" si="70"/>
        <v>584.23264256763935</v>
      </c>
      <c r="G38" s="59">
        <f t="shared" si="70"/>
        <v>374.68382889249762</v>
      </c>
      <c r="H38" s="59">
        <f t="shared" si="70"/>
        <v>735.62706283876787</v>
      </c>
      <c r="I38" s="60">
        <f t="shared" si="70"/>
        <v>1111.3710653565381</v>
      </c>
      <c r="J38" s="61">
        <f t="shared" si="70"/>
        <v>362.42264629337183</v>
      </c>
      <c r="K38" s="59">
        <f t="shared" si="70"/>
        <v>584.81279728335574</v>
      </c>
      <c r="L38" s="59">
        <f t="shared" si="70"/>
        <v>588.30314461425064</v>
      </c>
      <c r="M38" s="59">
        <f t="shared" si="70"/>
        <v>869.78554637118509</v>
      </c>
      <c r="N38" s="59">
        <f t="shared" si="70"/>
        <v>842.43343143901814</v>
      </c>
      <c r="O38" s="59">
        <f t="shared" si="70"/>
        <v>511.68869430745121</v>
      </c>
      <c r="P38" s="59">
        <f t="shared" si="70"/>
        <v>1055.1725469597684</v>
      </c>
      <c r="Q38" s="59">
        <f t="shared" si="70"/>
        <v>1490.422492442553</v>
      </c>
      <c r="R38" s="57">
        <v>2400</v>
      </c>
      <c r="S38" s="58">
        <f t="shared" ref="S38:AH38" si="71">S$24/1000*$R38</f>
        <v>442.82825218981145</v>
      </c>
      <c r="T38" s="59">
        <f t="shared" si="71"/>
        <v>736.84104263169945</v>
      </c>
      <c r="U38" s="59">
        <f t="shared" si="71"/>
        <v>755.22989087223505</v>
      </c>
      <c r="V38" s="59">
        <f t="shared" si="71"/>
        <v>1082.8024681060137</v>
      </c>
      <c r="W38" s="59">
        <f t="shared" si="71"/>
        <v>1049.9447354970021</v>
      </c>
      <c r="X38" s="59">
        <f t="shared" si="71"/>
        <v>656.69174710476295</v>
      </c>
      <c r="Y38" s="59">
        <f t="shared" si="71"/>
        <v>1300.683973935144</v>
      </c>
      <c r="Z38" s="60">
        <f t="shared" si="71"/>
        <v>1867.6872885624616</v>
      </c>
      <c r="AA38" s="61">
        <f t="shared" si="71"/>
        <v>524.27197155586555</v>
      </c>
      <c r="AB38" s="59">
        <f t="shared" si="71"/>
        <v>879.48759847220663</v>
      </c>
      <c r="AC38" s="59">
        <f t="shared" si="71"/>
        <v>916.74856836691356</v>
      </c>
      <c r="AD38" s="59">
        <f t="shared" si="71"/>
        <v>1281.0438166321942</v>
      </c>
      <c r="AE38" s="59">
        <f t="shared" si="71"/>
        <v>1237.6036015771663</v>
      </c>
      <c r="AF38" s="59">
        <f t="shared" si="71"/>
        <v>797.1799761322485</v>
      </c>
      <c r="AG38" s="59">
        <f t="shared" si="71"/>
        <v>1525.4780146102787</v>
      </c>
      <c r="AH38" s="59">
        <f t="shared" si="71"/>
        <v>2215.0788976223439</v>
      </c>
      <c r="AI38" s="57">
        <v>2400</v>
      </c>
      <c r="AJ38" s="58">
        <f t="shared" ref="AJ38:AY38" si="72">AJ$24/1000*$AI38</f>
        <v>606.83756534334043</v>
      </c>
      <c r="AK38" s="59">
        <f t="shared" si="72"/>
        <v>1036.2694729810016</v>
      </c>
      <c r="AL38" s="59">
        <f t="shared" si="72"/>
        <v>1072.345706000277</v>
      </c>
      <c r="AM38" s="59">
        <f t="shared" si="72"/>
        <v>1464.8156516829297</v>
      </c>
      <c r="AN38" s="59">
        <f t="shared" si="72"/>
        <v>1403.9369509101623</v>
      </c>
      <c r="AO38" s="59">
        <f t="shared" si="72"/>
        <v>932.46122970995293</v>
      </c>
      <c r="AP38" s="59">
        <f t="shared" si="72"/>
        <v>1731.1971972873182</v>
      </c>
      <c r="AQ38" s="60">
        <f t="shared" si="72"/>
        <v>2531.7076366543197</v>
      </c>
      <c r="AR38" s="61">
        <f t="shared" si="72"/>
        <v>868.43909485541792</v>
      </c>
      <c r="AS38" s="59">
        <f t="shared" si="72"/>
        <v>1449.7011510453367</v>
      </c>
      <c r="AT38" s="59">
        <f t="shared" si="72"/>
        <v>1468.2358216141811</v>
      </c>
      <c r="AU38" s="59">
        <f t="shared" si="72"/>
        <v>1929.1051423338356</v>
      </c>
      <c r="AV38" s="59">
        <f t="shared" si="72"/>
        <v>1755.0945860763495</v>
      </c>
      <c r="AW38" s="59">
        <f t="shared" si="72"/>
        <v>1291.878573435208</v>
      </c>
      <c r="AX38" s="59">
        <f t="shared" si="72"/>
        <v>2237.5786511538645</v>
      </c>
      <c r="AY38" s="59">
        <f t="shared" si="72"/>
        <v>3281.2909710796653</v>
      </c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</row>
    <row r="39" spans="1:77" ht="15.75" customHeight="1" x14ac:dyDescent="0.3">
      <c r="A39" s="65">
        <v>2500</v>
      </c>
      <c r="B39" s="66">
        <f t="shared" ref="B39:Q39" si="73">B$24/1000*$A39</f>
        <v>268.49089045240225</v>
      </c>
      <c r="C39" s="67">
        <f t="shared" si="73"/>
        <v>465.50912258673708</v>
      </c>
      <c r="D39" s="67">
        <f t="shared" si="73"/>
        <v>460.67120751595337</v>
      </c>
      <c r="E39" s="67">
        <f t="shared" si="73"/>
        <v>720.75115076546297</v>
      </c>
      <c r="F39" s="67">
        <f t="shared" si="73"/>
        <v>608.57566934129102</v>
      </c>
      <c r="G39" s="67">
        <f t="shared" si="73"/>
        <v>390.29565509635171</v>
      </c>
      <c r="H39" s="67">
        <f t="shared" si="73"/>
        <v>766.27819045704985</v>
      </c>
      <c r="I39" s="68">
        <f t="shared" si="73"/>
        <v>1157.6781930797272</v>
      </c>
      <c r="J39" s="69">
        <f t="shared" si="73"/>
        <v>377.523589888929</v>
      </c>
      <c r="K39" s="67">
        <f t="shared" si="73"/>
        <v>609.17999717016221</v>
      </c>
      <c r="L39" s="67">
        <f t="shared" si="73"/>
        <v>612.81577563984445</v>
      </c>
      <c r="M39" s="67">
        <f t="shared" si="73"/>
        <v>906.02661080331779</v>
      </c>
      <c r="N39" s="67">
        <f t="shared" si="73"/>
        <v>877.53482441564393</v>
      </c>
      <c r="O39" s="67">
        <f t="shared" si="73"/>
        <v>533.00905657026169</v>
      </c>
      <c r="P39" s="67">
        <f t="shared" si="73"/>
        <v>1099.1380697497586</v>
      </c>
      <c r="Q39" s="67">
        <f t="shared" si="73"/>
        <v>1552.5234296276594</v>
      </c>
      <c r="R39" s="65">
        <v>2500</v>
      </c>
      <c r="S39" s="66">
        <f t="shared" ref="S39:AH39" si="74">S$24/1000*$R39</f>
        <v>461.27942936438694</v>
      </c>
      <c r="T39" s="67">
        <f t="shared" si="74"/>
        <v>767.54275274135364</v>
      </c>
      <c r="U39" s="67">
        <f t="shared" si="74"/>
        <v>786.69780299191154</v>
      </c>
      <c r="V39" s="67">
        <f t="shared" si="74"/>
        <v>1127.9192376104309</v>
      </c>
      <c r="W39" s="67">
        <f t="shared" si="74"/>
        <v>1093.6924328093771</v>
      </c>
      <c r="X39" s="67">
        <f t="shared" si="74"/>
        <v>684.05390323412803</v>
      </c>
      <c r="Y39" s="67">
        <f t="shared" si="74"/>
        <v>1354.879139515775</v>
      </c>
      <c r="Z39" s="68">
        <f t="shared" si="74"/>
        <v>1945.5075922525641</v>
      </c>
      <c r="AA39" s="69">
        <f t="shared" si="74"/>
        <v>546.11663703735996</v>
      </c>
      <c r="AB39" s="67">
        <f t="shared" si="74"/>
        <v>916.13291507521524</v>
      </c>
      <c r="AC39" s="67">
        <f t="shared" si="74"/>
        <v>954.94642538220171</v>
      </c>
      <c r="AD39" s="67">
        <f t="shared" si="74"/>
        <v>1334.4206423252022</v>
      </c>
      <c r="AE39" s="67">
        <f t="shared" si="74"/>
        <v>1289.170418309548</v>
      </c>
      <c r="AF39" s="67">
        <f t="shared" si="74"/>
        <v>830.39580847109221</v>
      </c>
      <c r="AG39" s="67">
        <f t="shared" si="74"/>
        <v>1589.0395985523737</v>
      </c>
      <c r="AH39" s="67">
        <f t="shared" si="74"/>
        <v>2307.3738516899416</v>
      </c>
      <c r="AI39" s="65">
        <v>2500</v>
      </c>
      <c r="AJ39" s="66">
        <f t="shared" ref="AJ39:AY39" si="75">AJ$24/1000*$AI39</f>
        <v>632.12246389931295</v>
      </c>
      <c r="AK39" s="67">
        <f t="shared" si="75"/>
        <v>1079.4473676885432</v>
      </c>
      <c r="AL39" s="67">
        <f t="shared" si="75"/>
        <v>1117.0267770836219</v>
      </c>
      <c r="AM39" s="67">
        <f t="shared" si="75"/>
        <v>1525.8496371697183</v>
      </c>
      <c r="AN39" s="67">
        <f t="shared" si="75"/>
        <v>1462.4343238647525</v>
      </c>
      <c r="AO39" s="67">
        <f t="shared" si="75"/>
        <v>971.31378094786771</v>
      </c>
      <c r="AP39" s="67">
        <f t="shared" si="75"/>
        <v>1803.3304138409565</v>
      </c>
      <c r="AQ39" s="68">
        <f t="shared" si="75"/>
        <v>2637.1954548482495</v>
      </c>
      <c r="AR39" s="69">
        <f t="shared" si="75"/>
        <v>904.62405714106035</v>
      </c>
      <c r="AS39" s="67">
        <f t="shared" si="75"/>
        <v>1510.1053656722258</v>
      </c>
      <c r="AT39" s="67">
        <f t="shared" si="75"/>
        <v>1529.4123141814387</v>
      </c>
      <c r="AU39" s="67">
        <f t="shared" si="75"/>
        <v>2009.484523264412</v>
      </c>
      <c r="AV39" s="67">
        <f t="shared" si="75"/>
        <v>1828.2235271628642</v>
      </c>
      <c r="AW39" s="67">
        <f t="shared" si="75"/>
        <v>1345.7068473283416</v>
      </c>
      <c r="AX39" s="67">
        <f t="shared" si="75"/>
        <v>2330.8110949519423</v>
      </c>
      <c r="AY39" s="67">
        <f t="shared" si="75"/>
        <v>3418.0114282079849</v>
      </c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</row>
    <row r="40" spans="1:77" ht="15.75" customHeight="1" x14ac:dyDescent="0.3">
      <c r="A40" s="78">
        <v>2600</v>
      </c>
      <c r="B40" s="79">
        <f t="shared" ref="B40:Q40" si="76">B$24/1000*$A40</f>
        <v>279.23052607049834</v>
      </c>
      <c r="C40" s="80">
        <f t="shared" si="76"/>
        <v>484.12948749020654</v>
      </c>
      <c r="D40" s="80">
        <f t="shared" si="76"/>
        <v>479.09805581659151</v>
      </c>
      <c r="E40" s="80">
        <f t="shared" si="76"/>
        <v>749.58119679608149</v>
      </c>
      <c r="F40" s="80">
        <f t="shared" si="76"/>
        <v>632.91869611494269</v>
      </c>
      <c r="G40" s="80">
        <f t="shared" si="76"/>
        <v>405.90748130020575</v>
      </c>
      <c r="H40" s="80">
        <f t="shared" si="76"/>
        <v>796.92931807533182</v>
      </c>
      <c r="I40" s="81">
        <f t="shared" si="76"/>
        <v>1203.9853208029162</v>
      </c>
      <c r="J40" s="82">
        <f t="shared" si="76"/>
        <v>392.62453348448616</v>
      </c>
      <c r="K40" s="80">
        <f t="shared" si="76"/>
        <v>633.54719705696868</v>
      </c>
      <c r="L40" s="80">
        <f t="shared" si="76"/>
        <v>637.32840666543825</v>
      </c>
      <c r="M40" s="80">
        <f t="shared" si="76"/>
        <v>942.2676752354505</v>
      </c>
      <c r="N40" s="80">
        <f t="shared" si="76"/>
        <v>912.6362173922696</v>
      </c>
      <c r="O40" s="80">
        <f t="shared" si="76"/>
        <v>554.32941883307217</v>
      </c>
      <c r="P40" s="80">
        <f t="shared" si="76"/>
        <v>1143.1035925397491</v>
      </c>
      <c r="Q40" s="80">
        <f t="shared" si="76"/>
        <v>1614.6243668127659</v>
      </c>
      <c r="R40" s="78">
        <v>2600</v>
      </c>
      <c r="S40" s="79">
        <f t="shared" ref="S40:AH40" si="77">S$24/1000*$R40</f>
        <v>479.73060653896243</v>
      </c>
      <c r="T40" s="80">
        <f t="shared" si="77"/>
        <v>798.24446285100782</v>
      </c>
      <c r="U40" s="80">
        <f t="shared" si="77"/>
        <v>818.16571511158804</v>
      </c>
      <c r="V40" s="80">
        <f t="shared" si="77"/>
        <v>1173.0360071148482</v>
      </c>
      <c r="W40" s="80">
        <f t="shared" si="77"/>
        <v>1137.4401301217524</v>
      </c>
      <c r="X40" s="80">
        <f t="shared" si="77"/>
        <v>711.41605936349322</v>
      </c>
      <c r="Y40" s="80">
        <f t="shared" si="77"/>
        <v>1409.0743050964061</v>
      </c>
      <c r="Z40" s="81">
        <f t="shared" si="77"/>
        <v>2023.3278959426666</v>
      </c>
      <c r="AA40" s="82">
        <f t="shared" si="77"/>
        <v>567.96130251885438</v>
      </c>
      <c r="AB40" s="80">
        <f t="shared" si="77"/>
        <v>952.77823167822385</v>
      </c>
      <c r="AC40" s="80">
        <f t="shared" si="77"/>
        <v>993.14428239748975</v>
      </c>
      <c r="AD40" s="80">
        <f t="shared" si="77"/>
        <v>1387.7974680182103</v>
      </c>
      <c r="AE40" s="80">
        <f t="shared" si="77"/>
        <v>1340.73723504193</v>
      </c>
      <c r="AF40" s="80">
        <f t="shared" si="77"/>
        <v>863.61164080993592</v>
      </c>
      <c r="AG40" s="80">
        <f t="shared" si="77"/>
        <v>1652.6011824944685</v>
      </c>
      <c r="AH40" s="80">
        <f t="shared" si="77"/>
        <v>2399.6688057575393</v>
      </c>
      <c r="AI40" s="78">
        <v>2600</v>
      </c>
      <c r="AJ40" s="79">
        <f t="shared" ref="AJ40:AY40" si="78">AJ$24/1000*$AI40</f>
        <v>657.40736245528547</v>
      </c>
      <c r="AK40" s="80">
        <f t="shared" si="78"/>
        <v>1122.625262396085</v>
      </c>
      <c r="AL40" s="80">
        <f t="shared" si="78"/>
        <v>1161.7078481669669</v>
      </c>
      <c r="AM40" s="80">
        <f t="shared" si="78"/>
        <v>1586.883622656507</v>
      </c>
      <c r="AN40" s="80">
        <f t="shared" si="78"/>
        <v>1520.9316968193425</v>
      </c>
      <c r="AO40" s="80">
        <f t="shared" si="78"/>
        <v>1010.1663321857824</v>
      </c>
      <c r="AP40" s="80">
        <f t="shared" si="78"/>
        <v>1875.4636303945947</v>
      </c>
      <c r="AQ40" s="81">
        <f t="shared" si="78"/>
        <v>2742.6832730421797</v>
      </c>
      <c r="AR40" s="82">
        <f t="shared" si="78"/>
        <v>940.80901942670278</v>
      </c>
      <c r="AS40" s="80">
        <f t="shared" si="78"/>
        <v>1570.5095802991148</v>
      </c>
      <c r="AT40" s="80">
        <f t="shared" si="78"/>
        <v>1590.5888067486962</v>
      </c>
      <c r="AU40" s="80">
        <f t="shared" si="78"/>
        <v>2089.8639041949887</v>
      </c>
      <c r="AV40" s="80">
        <f t="shared" si="78"/>
        <v>1901.3524682493787</v>
      </c>
      <c r="AW40" s="80">
        <f t="shared" si="78"/>
        <v>1399.5351212214753</v>
      </c>
      <c r="AX40" s="80">
        <f t="shared" si="78"/>
        <v>2424.0435387500202</v>
      </c>
      <c r="AY40" s="80">
        <f t="shared" si="78"/>
        <v>3554.7318853363045</v>
      </c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</row>
    <row r="41" spans="1:77" ht="15.75" customHeight="1" x14ac:dyDescent="0.3">
      <c r="A41" s="51">
        <v>2700</v>
      </c>
      <c r="B41" s="52">
        <f t="shared" ref="B41:Q41" si="79">B$24/1000*$A41</f>
        <v>289.97016168859449</v>
      </c>
      <c r="C41" s="53">
        <f t="shared" si="79"/>
        <v>502.74985239367606</v>
      </c>
      <c r="D41" s="53">
        <f t="shared" si="79"/>
        <v>497.52490411722965</v>
      </c>
      <c r="E41" s="53">
        <f t="shared" si="79"/>
        <v>778.4112428267</v>
      </c>
      <c r="F41" s="53">
        <f t="shared" si="79"/>
        <v>657.26172288859425</v>
      </c>
      <c r="G41" s="53">
        <f t="shared" si="79"/>
        <v>421.51930750405984</v>
      </c>
      <c r="H41" s="53">
        <f t="shared" si="79"/>
        <v>827.5804456936138</v>
      </c>
      <c r="I41" s="54">
        <f t="shared" si="79"/>
        <v>1250.2924485261053</v>
      </c>
      <c r="J41" s="55">
        <f t="shared" si="79"/>
        <v>407.72547708004328</v>
      </c>
      <c r="K41" s="53">
        <f t="shared" si="79"/>
        <v>657.91439694377527</v>
      </c>
      <c r="L41" s="53">
        <f t="shared" si="79"/>
        <v>661.84103769103206</v>
      </c>
      <c r="M41" s="53">
        <f t="shared" si="79"/>
        <v>978.50873966758331</v>
      </c>
      <c r="N41" s="53">
        <f t="shared" si="79"/>
        <v>947.73761036889539</v>
      </c>
      <c r="O41" s="53">
        <f t="shared" si="79"/>
        <v>575.64978109588253</v>
      </c>
      <c r="P41" s="53">
        <f t="shared" si="79"/>
        <v>1187.0691153297394</v>
      </c>
      <c r="Q41" s="53">
        <f t="shared" si="79"/>
        <v>1676.7253039978721</v>
      </c>
      <c r="R41" s="51">
        <v>2700</v>
      </c>
      <c r="S41" s="52">
        <f t="shared" ref="S41:AH41" si="80">S$24/1000*$R41</f>
        <v>498.18178371353792</v>
      </c>
      <c r="T41" s="53">
        <f t="shared" si="80"/>
        <v>828.9461729606619</v>
      </c>
      <c r="U41" s="53">
        <f t="shared" si="80"/>
        <v>849.63362723126443</v>
      </c>
      <c r="V41" s="53">
        <f t="shared" si="80"/>
        <v>1218.1527766192653</v>
      </c>
      <c r="W41" s="53">
        <f t="shared" si="80"/>
        <v>1181.1878274341275</v>
      </c>
      <c r="X41" s="53">
        <f t="shared" si="80"/>
        <v>738.77821549285829</v>
      </c>
      <c r="Y41" s="53">
        <f t="shared" si="80"/>
        <v>1463.2694706770369</v>
      </c>
      <c r="Z41" s="54">
        <f t="shared" si="80"/>
        <v>2101.1481996327693</v>
      </c>
      <c r="AA41" s="55">
        <f t="shared" si="80"/>
        <v>589.8059680003488</v>
      </c>
      <c r="AB41" s="53">
        <f t="shared" si="80"/>
        <v>989.42354828123246</v>
      </c>
      <c r="AC41" s="53">
        <f t="shared" si="80"/>
        <v>1031.3421394127779</v>
      </c>
      <c r="AD41" s="53">
        <f t="shared" si="80"/>
        <v>1441.1742937112185</v>
      </c>
      <c r="AE41" s="53">
        <f t="shared" si="80"/>
        <v>1392.304051774312</v>
      </c>
      <c r="AF41" s="53">
        <f t="shared" si="80"/>
        <v>896.82747314877952</v>
      </c>
      <c r="AG41" s="53">
        <f t="shared" si="80"/>
        <v>1716.1627664365635</v>
      </c>
      <c r="AH41" s="53">
        <f t="shared" si="80"/>
        <v>2491.963759825137</v>
      </c>
      <c r="AI41" s="51">
        <v>2700</v>
      </c>
      <c r="AJ41" s="52">
        <f t="shared" ref="AJ41:AY41" si="81">AJ$24/1000*$AI41</f>
        <v>682.69226101125798</v>
      </c>
      <c r="AK41" s="53">
        <f t="shared" si="81"/>
        <v>1165.8031571036267</v>
      </c>
      <c r="AL41" s="53">
        <f t="shared" si="81"/>
        <v>1206.3889192503116</v>
      </c>
      <c r="AM41" s="53">
        <f t="shared" si="81"/>
        <v>1647.9176081432959</v>
      </c>
      <c r="AN41" s="53">
        <f t="shared" si="81"/>
        <v>1579.4290697739327</v>
      </c>
      <c r="AO41" s="53">
        <f t="shared" si="81"/>
        <v>1049.0188834236972</v>
      </c>
      <c r="AP41" s="53">
        <f t="shared" si="81"/>
        <v>1947.596846948233</v>
      </c>
      <c r="AQ41" s="54">
        <f t="shared" si="81"/>
        <v>2848.1710912361095</v>
      </c>
      <c r="AR41" s="55">
        <f t="shared" si="81"/>
        <v>976.9939817123452</v>
      </c>
      <c r="AS41" s="53">
        <f t="shared" si="81"/>
        <v>1630.9137949260039</v>
      </c>
      <c r="AT41" s="53">
        <f t="shared" si="81"/>
        <v>1651.7652993159538</v>
      </c>
      <c r="AU41" s="53">
        <f t="shared" si="81"/>
        <v>2170.2432851255649</v>
      </c>
      <c r="AV41" s="53">
        <f t="shared" si="81"/>
        <v>1974.4814093358932</v>
      </c>
      <c r="AW41" s="53">
        <f t="shared" si="81"/>
        <v>1453.3633951146089</v>
      </c>
      <c r="AX41" s="53">
        <f t="shared" si="81"/>
        <v>2517.2759825480975</v>
      </c>
      <c r="AY41" s="53">
        <f t="shared" si="81"/>
        <v>3691.4523424646236</v>
      </c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</row>
    <row r="42" spans="1:77" ht="15.75" customHeight="1" x14ac:dyDescent="0.3">
      <c r="A42" s="57">
        <v>2800</v>
      </c>
      <c r="B42" s="58">
        <f t="shared" ref="B42:Q42" si="82">B$24/1000*$A42</f>
        <v>300.70979730669058</v>
      </c>
      <c r="C42" s="59">
        <f t="shared" si="82"/>
        <v>521.37021729714547</v>
      </c>
      <c r="D42" s="59">
        <f t="shared" si="82"/>
        <v>515.95175241786774</v>
      </c>
      <c r="E42" s="59">
        <f t="shared" si="82"/>
        <v>807.24128885731852</v>
      </c>
      <c r="F42" s="59">
        <f t="shared" si="82"/>
        <v>681.60474966224592</v>
      </c>
      <c r="G42" s="59">
        <f t="shared" si="82"/>
        <v>437.13113370791388</v>
      </c>
      <c r="H42" s="59">
        <f t="shared" si="82"/>
        <v>858.23157331189577</v>
      </c>
      <c r="I42" s="60">
        <f t="shared" si="82"/>
        <v>1296.5995762492946</v>
      </c>
      <c r="J42" s="61">
        <f t="shared" si="82"/>
        <v>422.82642067560045</v>
      </c>
      <c r="K42" s="59">
        <f t="shared" si="82"/>
        <v>682.28159683058175</v>
      </c>
      <c r="L42" s="59">
        <f t="shared" si="82"/>
        <v>686.35366871662575</v>
      </c>
      <c r="M42" s="59">
        <f t="shared" si="82"/>
        <v>1014.749804099716</v>
      </c>
      <c r="N42" s="59">
        <f t="shared" si="82"/>
        <v>982.83900334552118</v>
      </c>
      <c r="O42" s="59">
        <f t="shared" si="82"/>
        <v>596.97014335869301</v>
      </c>
      <c r="P42" s="59">
        <f t="shared" si="82"/>
        <v>1231.0346381197296</v>
      </c>
      <c r="Q42" s="59">
        <f t="shared" si="82"/>
        <v>1738.8262411829785</v>
      </c>
      <c r="R42" s="57">
        <v>2800</v>
      </c>
      <c r="S42" s="58">
        <f t="shared" ref="S42:AH42" si="83">S$24/1000*$R42</f>
        <v>516.63296088811342</v>
      </c>
      <c r="T42" s="59">
        <f t="shared" si="83"/>
        <v>859.64788307031608</v>
      </c>
      <c r="U42" s="59">
        <f t="shared" si="83"/>
        <v>881.10153935094093</v>
      </c>
      <c r="V42" s="59">
        <f t="shared" si="83"/>
        <v>1263.2695461236826</v>
      </c>
      <c r="W42" s="59">
        <f t="shared" si="83"/>
        <v>1224.9355247465026</v>
      </c>
      <c r="X42" s="59">
        <f t="shared" si="83"/>
        <v>766.14037162222348</v>
      </c>
      <c r="Y42" s="59">
        <f t="shared" si="83"/>
        <v>1517.464636257668</v>
      </c>
      <c r="Z42" s="60">
        <f t="shared" si="83"/>
        <v>2178.968503322872</v>
      </c>
      <c r="AA42" s="61">
        <f t="shared" si="83"/>
        <v>611.65063348184322</v>
      </c>
      <c r="AB42" s="59">
        <f t="shared" si="83"/>
        <v>1026.0688648842411</v>
      </c>
      <c r="AC42" s="59">
        <f t="shared" si="83"/>
        <v>1069.5399964280659</v>
      </c>
      <c r="AD42" s="59">
        <f t="shared" si="83"/>
        <v>1494.5511194042265</v>
      </c>
      <c r="AE42" s="59">
        <f t="shared" si="83"/>
        <v>1443.870868506694</v>
      </c>
      <c r="AF42" s="59">
        <f t="shared" si="83"/>
        <v>930.04330548762323</v>
      </c>
      <c r="AG42" s="59">
        <f t="shared" si="83"/>
        <v>1779.7243503786585</v>
      </c>
      <c r="AH42" s="59">
        <f t="shared" si="83"/>
        <v>2584.2587138927347</v>
      </c>
      <c r="AI42" s="57">
        <v>2800</v>
      </c>
      <c r="AJ42" s="58">
        <f t="shared" ref="AJ42:AY42" si="84">AJ$24/1000*$AI42</f>
        <v>707.9771595672305</v>
      </c>
      <c r="AK42" s="59">
        <f t="shared" si="84"/>
        <v>1208.9810518111685</v>
      </c>
      <c r="AL42" s="59">
        <f t="shared" si="84"/>
        <v>1251.0699903336565</v>
      </c>
      <c r="AM42" s="59">
        <f t="shared" si="84"/>
        <v>1708.9515936300845</v>
      </c>
      <c r="AN42" s="59">
        <f t="shared" si="84"/>
        <v>1637.9264427285227</v>
      </c>
      <c r="AO42" s="59">
        <f t="shared" si="84"/>
        <v>1087.8714346616118</v>
      </c>
      <c r="AP42" s="59">
        <f t="shared" si="84"/>
        <v>2019.7300635018712</v>
      </c>
      <c r="AQ42" s="60">
        <f t="shared" si="84"/>
        <v>2953.6589094300393</v>
      </c>
      <c r="AR42" s="61">
        <f t="shared" si="84"/>
        <v>1013.1789439979876</v>
      </c>
      <c r="AS42" s="59">
        <f t="shared" si="84"/>
        <v>1691.3180095528928</v>
      </c>
      <c r="AT42" s="59">
        <f t="shared" si="84"/>
        <v>1712.9417918832112</v>
      </c>
      <c r="AU42" s="59">
        <f t="shared" si="84"/>
        <v>2250.6226660561415</v>
      </c>
      <c r="AV42" s="59">
        <f t="shared" si="84"/>
        <v>2047.6103504224079</v>
      </c>
      <c r="AW42" s="59">
        <f t="shared" si="84"/>
        <v>1507.1916690077426</v>
      </c>
      <c r="AX42" s="59">
        <f t="shared" si="84"/>
        <v>2610.5084263461754</v>
      </c>
      <c r="AY42" s="59">
        <f t="shared" si="84"/>
        <v>3828.1727995929432</v>
      </c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</row>
    <row r="43" spans="1:77" ht="15.75" customHeight="1" x14ac:dyDescent="0.3">
      <c r="A43" s="51">
        <v>2900</v>
      </c>
      <c r="B43" s="52">
        <f t="shared" ref="B43:Q43" si="85">B$24/1000*$A43</f>
        <v>311.44943292478666</v>
      </c>
      <c r="C43" s="53">
        <f t="shared" si="85"/>
        <v>539.99058220061499</v>
      </c>
      <c r="D43" s="53">
        <f t="shared" si="85"/>
        <v>534.37860071850594</v>
      </c>
      <c r="E43" s="53">
        <f t="shared" si="85"/>
        <v>836.07133488793704</v>
      </c>
      <c r="F43" s="53">
        <f t="shared" si="85"/>
        <v>705.94777643589759</v>
      </c>
      <c r="G43" s="53">
        <f t="shared" si="85"/>
        <v>452.74295991176797</v>
      </c>
      <c r="H43" s="53">
        <f t="shared" si="85"/>
        <v>888.88270093017775</v>
      </c>
      <c r="I43" s="54">
        <f t="shared" si="85"/>
        <v>1342.9067039724837</v>
      </c>
      <c r="J43" s="55">
        <f t="shared" si="85"/>
        <v>437.92736427115761</v>
      </c>
      <c r="K43" s="53">
        <f t="shared" si="85"/>
        <v>706.64879671738822</v>
      </c>
      <c r="L43" s="53">
        <f t="shared" si="85"/>
        <v>710.86629974221955</v>
      </c>
      <c r="M43" s="53">
        <f t="shared" si="85"/>
        <v>1050.9908685318487</v>
      </c>
      <c r="N43" s="53">
        <f t="shared" si="85"/>
        <v>1017.940396322147</v>
      </c>
      <c r="O43" s="53">
        <f t="shared" si="85"/>
        <v>618.29050562150348</v>
      </c>
      <c r="P43" s="53">
        <f t="shared" si="85"/>
        <v>1275.0001609097201</v>
      </c>
      <c r="Q43" s="53">
        <f t="shared" si="85"/>
        <v>1800.9271783680849</v>
      </c>
      <c r="R43" s="51">
        <v>2900</v>
      </c>
      <c r="S43" s="52">
        <f t="shared" ref="S43:AH43" si="86">S$24/1000*$R43</f>
        <v>535.08413806268891</v>
      </c>
      <c r="T43" s="53">
        <f t="shared" si="86"/>
        <v>890.34959317997027</v>
      </c>
      <c r="U43" s="53">
        <f t="shared" si="86"/>
        <v>912.56945147061742</v>
      </c>
      <c r="V43" s="53">
        <f t="shared" si="86"/>
        <v>1308.3863156281</v>
      </c>
      <c r="W43" s="53">
        <f t="shared" si="86"/>
        <v>1268.6832220588776</v>
      </c>
      <c r="X43" s="53">
        <f t="shared" si="86"/>
        <v>793.50252775158856</v>
      </c>
      <c r="Y43" s="53">
        <f t="shared" si="86"/>
        <v>1571.659801838299</v>
      </c>
      <c r="Z43" s="54">
        <f t="shared" si="86"/>
        <v>2256.7888070129743</v>
      </c>
      <c r="AA43" s="55">
        <f t="shared" si="86"/>
        <v>633.49529896333752</v>
      </c>
      <c r="AB43" s="53">
        <f t="shared" si="86"/>
        <v>1062.7141814872498</v>
      </c>
      <c r="AC43" s="53">
        <f t="shared" si="86"/>
        <v>1107.737853443354</v>
      </c>
      <c r="AD43" s="53">
        <f t="shared" si="86"/>
        <v>1547.9279450972347</v>
      </c>
      <c r="AE43" s="53">
        <f t="shared" si="86"/>
        <v>1495.4376852390758</v>
      </c>
      <c r="AF43" s="53">
        <f t="shared" si="86"/>
        <v>963.25913782646694</v>
      </c>
      <c r="AG43" s="53">
        <f t="shared" si="86"/>
        <v>1843.2859343207535</v>
      </c>
      <c r="AH43" s="53">
        <f t="shared" si="86"/>
        <v>2676.5536679603324</v>
      </c>
      <c r="AI43" s="51">
        <v>2900</v>
      </c>
      <c r="AJ43" s="52">
        <f t="shared" ref="AJ43:AY43" si="87">AJ$24/1000*$AI43</f>
        <v>733.26205812320302</v>
      </c>
      <c r="AK43" s="53">
        <f t="shared" si="87"/>
        <v>1252.1589465187101</v>
      </c>
      <c r="AL43" s="53">
        <f t="shared" si="87"/>
        <v>1295.7510614170014</v>
      </c>
      <c r="AM43" s="53">
        <f t="shared" si="87"/>
        <v>1769.9855791168732</v>
      </c>
      <c r="AN43" s="53">
        <f t="shared" si="87"/>
        <v>1696.4238156831129</v>
      </c>
      <c r="AO43" s="53">
        <f t="shared" si="87"/>
        <v>1126.7239858995265</v>
      </c>
      <c r="AP43" s="53">
        <f t="shared" si="87"/>
        <v>2091.8632800555097</v>
      </c>
      <c r="AQ43" s="54">
        <f t="shared" si="87"/>
        <v>3059.1467276239696</v>
      </c>
      <c r="AR43" s="55">
        <f t="shared" si="87"/>
        <v>1049.3639062836301</v>
      </c>
      <c r="AS43" s="53">
        <f t="shared" si="87"/>
        <v>1751.722224179782</v>
      </c>
      <c r="AT43" s="53">
        <f t="shared" si="87"/>
        <v>1774.1182844504688</v>
      </c>
      <c r="AU43" s="53">
        <f t="shared" si="87"/>
        <v>2331.0020469867181</v>
      </c>
      <c r="AV43" s="53">
        <f t="shared" si="87"/>
        <v>2120.7392915089222</v>
      </c>
      <c r="AW43" s="53">
        <f t="shared" si="87"/>
        <v>1561.0199429008762</v>
      </c>
      <c r="AX43" s="53">
        <f t="shared" si="87"/>
        <v>2703.7408701442532</v>
      </c>
      <c r="AY43" s="53">
        <f t="shared" si="87"/>
        <v>3964.8932567212623</v>
      </c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</row>
    <row r="44" spans="1:77" ht="15.75" customHeight="1" x14ac:dyDescent="0.3">
      <c r="A44" s="91">
        <v>3000</v>
      </c>
      <c r="B44" s="92">
        <f t="shared" ref="B44:Q44" si="88">B$24/1000*$A44</f>
        <v>322.18906854288275</v>
      </c>
      <c r="C44" s="103">
        <f t="shared" si="88"/>
        <v>558.61094710408452</v>
      </c>
      <c r="D44" s="103">
        <f t="shared" si="88"/>
        <v>552.80544901914402</v>
      </c>
      <c r="E44" s="103">
        <f t="shared" si="88"/>
        <v>864.90138091855556</v>
      </c>
      <c r="F44" s="103">
        <f t="shared" si="88"/>
        <v>730.29080320954927</v>
      </c>
      <c r="G44" s="103">
        <f t="shared" si="88"/>
        <v>468.35478611562206</v>
      </c>
      <c r="H44" s="103">
        <f t="shared" si="88"/>
        <v>919.53382854845972</v>
      </c>
      <c r="I44" s="104">
        <f t="shared" si="88"/>
        <v>1389.2138316956728</v>
      </c>
      <c r="J44" s="105">
        <f t="shared" si="88"/>
        <v>453.02830786671478</v>
      </c>
      <c r="K44" s="103">
        <f t="shared" si="88"/>
        <v>731.0159966041947</v>
      </c>
      <c r="L44" s="103">
        <f t="shared" si="88"/>
        <v>735.37893076781336</v>
      </c>
      <c r="M44" s="103">
        <f t="shared" si="88"/>
        <v>1087.2319329639813</v>
      </c>
      <c r="N44" s="103">
        <f t="shared" si="88"/>
        <v>1053.0417892987728</v>
      </c>
      <c r="O44" s="103">
        <f t="shared" si="88"/>
        <v>639.61086788431396</v>
      </c>
      <c r="P44" s="103">
        <f t="shared" si="88"/>
        <v>1318.9656836997103</v>
      </c>
      <c r="Q44" s="103">
        <f t="shared" si="88"/>
        <v>1863.0281155531914</v>
      </c>
      <c r="R44" s="91">
        <v>3000</v>
      </c>
      <c r="S44" s="92">
        <f t="shared" ref="S44:AH44" si="89">S$24/1000*$R44</f>
        <v>553.5353152372644</v>
      </c>
      <c r="T44" s="103">
        <f t="shared" si="89"/>
        <v>921.05130328962434</v>
      </c>
      <c r="U44" s="103">
        <f t="shared" si="89"/>
        <v>944.03736359029381</v>
      </c>
      <c r="V44" s="103">
        <f t="shared" si="89"/>
        <v>1353.5030851325171</v>
      </c>
      <c r="W44" s="103">
        <f t="shared" si="89"/>
        <v>1312.4309193712527</v>
      </c>
      <c r="X44" s="103">
        <f t="shared" si="89"/>
        <v>820.86468388095363</v>
      </c>
      <c r="Y44" s="103">
        <f t="shared" si="89"/>
        <v>1625.8549674189301</v>
      </c>
      <c r="Z44" s="104">
        <f t="shared" si="89"/>
        <v>2334.609110703077</v>
      </c>
      <c r="AA44" s="105">
        <f t="shared" si="89"/>
        <v>655.33996444483193</v>
      </c>
      <c r="AB44" s="103">
        <f t="shared" si="89"/>
        <v>1099.3594980902583</v>
      </c>
      <c r="AC44" s="103">
        <f t="shared" si="89"/>
        <v>1145.935710458642</v>
      </c>
      <c r="AD44" s="103">
        <f t="shared" si="89"/>
        <v>1601.3047707902426</v>
      </c>
      <c r="AE44" s="103">
        <f t="shared" si="89"/>
        <v>1547.0045019714578</v>
      </c>
      <c r="AF44" s="103">
        <f t="shared" si="89"/>
        <v>996.47497016531065</v>
      </c>
      <c r="AG44" s="103">
        <f t="shared" si="89"/>
        <v>1906.8475182628483</v>
      </c>
      <c r="AH44" s="103">
        <f t="shared" si="89"/>
        <v>2768.8486220279301</v>
      </c>
      <c r="AI44" s="91">
        <v>3000</v>
      </c>
      <c r="AJ44" s="92">
        <f t="shared" ref="AJ44:AY44" si="90">AJ$24/1000*$AI44</f>
        <v>758.54695667917554</v>
      </c>
      <c r="AK44" s="103">
        <f t="shared" si="90"/>
        <v>1295.3368412262519</v>
      </c>
      <c r="AL44" s="103">
        <f t="shared" si="90"/>
        <v>1340.4321325003464</v>
      </c>
      <c r="AM44" s="103">
        <f t="shared" si="90"/>
        <v>1831.019564603662</v>
      </c>
      <c r="AN44" s="103">
        <f t="shared" si="90"/>
        <v>1754.9211886377029</v>
      </c>
      <c r="AO44" s="103">
        <f t="shared" si="90"/>
        <v>1165.5765371374412</v>
      </c>
      <c r="AP44" s="103">
        <f t="shared" si="90"/>
        <v>2163.9964966091479</v>
      </c>
      <c r="AQ44" s="104">
        <f t="shared" si="90"/>
        <v>3164.6345458178994</v>
      </c>
      <c r="AR44" s="105">
        <f t="shared" si="90"/>
        <v>1085.5488685692724</v>
      </c>
      <c r="AS44" s="103">
        <f t="shared" si="90"/>
        <v>1812.1264388066709</v>
      </c>
      <c r="AT44" s="103">
        <f t="shared" si="90"/>
        <v>1835.2947770177263</v>
      </c>
      <c r="AU44" s="103">
        <f t="shared" si="90"/>
        <v>2411.3814279172943</v>
      </c>
      <c r="AV44" s="103">
        <f t="shared" si="90"/>
        <v>2193.8682325954369</v>
      </c>
      <c r="AW44" s="103">
        <f t="shared" si="90"/>
        <v>1614.8482167940099</v>
      </c>
      <c r="AX44" s="103">
        <f t="shared" si="90"/>
        <v>2796.9733139423306</v>
      </c>
      <c r="AY44" s="103">
        <f t="shared" si="90"/>
        <v>4101.6137138495815</v>
      </c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</row>
    <row r="45" spans="1:77" ht="15.75" customHeight="1" x14ac:dyDescent="0.3">
      <c r="A45" s="98">
        <v>3100</v>
      </c>
      <c r="B45" s="99">
        <f t="shared" ref="B45:Q45" si="91">B$24/1000*$A45</f>
        <v>332.92870416097884</v>
      </c>
      <c r="C45" s="100">
        <f t="shared" si="91"/>
        <v>577.23131200755392</v>
      </c>
      <c r="D45" s="100">
        <f t="shared" si="91"/>
        <v>571.23229731978222</v>
      </c>
      <c r="E45" s="100">
        <f t="shared" si="91"/>
        <v>893.73142694917408</v>
      </c>
      <c r="F45" s="100">
        <f t="shared" si="91"/>
        <v>754.63382998320083</v>
      </c>
      <c r="G45" s="100">
        <f t="shared" si="91"/>
        <v>483.9666123194761</v>
      </c>
      <c r="H45" s="100">
        <f t="shared" si="91"/>
        <v>950.18495616674181</v>
      </c>
      <c r="I45" s="101">
        <f t="shared" si="91"/>
        <v>1435.5209594188618</v>
      </c>
      <c r="J45" s="102">
        <f t="shared" si="91"/>
        <v>468.12925146227195</v>
      </c>
      <c r="K45" s="100">
        <f t="shared" si="91"/>
        <v>755.38319649100117</v>
      </c>
      <c r="L45" s="100">
        <f t="shared" si="91"/>
        <v>759.89156179340716</v>
      </c>
      <c r="M45" s="100">
        <f t="shared" si="91"/>
        <v>1123.4729973961141</v>
      </c>
      <c r="N45" s="100">
        <f t="shared" si="91"/>
        <v>1088.1431822753984</v>
      </c>
      <c r="O45" s="100">
        <f t="shared" si="91"/>
        <v>660.93123014712444</v>
      </c>
      <c r="P45" s="100">
        <f t="shared" si="91"/>
        <v>1362.9312064897008</v>
      </c>
      <c r="Q45" s="100">
        <f t="shared" si="91"/>
        <v>1925.1290527382976</v>
      </c>
      <c r="R45" s="98">
        <v>3100</v>
      </c>
      <c r="S45" s="99">
        <f t="shared" ref="S45:AH45" si="92">S$24/1000*$R45</f>
        <v>571.98649241183978</v>
      </c>
      <c r="T45" s="100">
        <f t="shared" si="92"/>
        <v>951.75301339927853</v>
      </c>
      <c r="U45" s="100">
        <f t="shared" si="92"/>
        <v>975.50527570997031</v>
      </c>
      <c r="V45" s="100">
        <f t="shared" si="92"/>
        <v>1398.6198546369344</v>
      </c>
      <c r="W45" s="100">
        <f t="shared" si="92"/>
        <v>1356.1786166836278</v>
      </c>
      <c r="X45" s="100">
        <f t="shared" si="92"/>
        <v>848.22684001031882</v>
      </c>
      <c r="Y45" s="100">
        <f t="shared" si="92"/>
        <v>1680.0501329995609</v>
      </c>
      <c r="Z45" s="101">
        <f t="shared" si="92"/>
        <v>2412.4294143931797</v>
      </c>
      <c r="AA45" s="102">
        <f t="shared" si="92"/>
        <v>677.18462992632635</v>
      </c>
      <c r="AB45" s="100">
        <f t="shared" si="92"/>
        <v>1136.004814693267</v>
      </c>
      <c r="AC45" s="100">
        <f t="shared" si="92"/>
        <v>1184.13356747393</v>
      </c>
      <c r="AD45" s="100">
        <f t="shared" si="92"/>
        <v>1654.6815964832508</v>
      </c>
      <c r="AE45" s="100">
        <f t="shared" si="92"/>
        <v>1598.5713187038398</v>
      </c>
      <c r="AF45" s="100">
        <f t="shared" si="92"/>
        <v>1029.6908025041544</v>
      </c>
      <c r="AG45" s="100">
        <f t="shared" si="92"/>
        <v>1970.4091022049433</v>
      </c>
      <c r="AH45" s="100">
        <f t="shared" si="92"/>
        <v>2861.1435760955278</v>
      </c>
      <c r="AI45" s="98">
        <v>3100</v>
      </c>
      <c r="AJ45" s="99">
        <f t="shared" ref="AJ45:AY45" si="93">AJ$24/1000*$AI45</f>
        <v>783.83185523514805</v>
      </c>
      <c r="AK45" s="100">
        <f t="shared" si="93"/>
        <v>1338.5147359337936</v>
      </c>
      <c r="AL45" s="100">
        <f t="shared" si="93"/>
        <v>1385.1132035836911</v>
      </c>
      <c r="AM45" s="100">
        <f t="shared" si="93"/>
        <v>1892.0535500904507</v>
      </c>
      <c r="AN45" s="100">
        <f t="shared" si="93"/>
        <v>1813.4185615922931</v>
      </c>
      <c r="AO45" s="100">
        <f t="shared" si="93"/>
        <v>1204.4290883753558</v>
      </c>
      <c r="AP45" s="100">
        <f t="shared" si="93"/>
        <v>2236.1297131627862</v>
      </c>
      <c r="AQ45" s="101">
        <f t="shared" si="93"/>
        <v>3270.1223640118296</v>
      </c>
      <c r="AR45" s="102">
        <f t="shared" si="93"/>
        <v>1121.7338308549149</v>
      </c>
      <c r="AS45" s="100">
        <f t="shared" si="93"/>
        <v>1872.53065343356</v>
      </c>
      <c r="AT45" s="100">
        <f t="shared" si="93"/>
        <v>1896.4712695849839</v>
      </c>
      <c r="AU45" s="100">
        <f t="shared" si="93"/>
        <v>2491.760808847871</v>
      </c>
      <c r="AV45" s="100">
        <f t="shared" si="93"/>
        <v>2266.9971736819516</v>
      </c>
      <c r="AW45" s="100">
        <f t="shared" si="93"/>
        <v>1668.6764906871435</v>
      </c>
      <c r="AX45" s="100">
        <f t="shared" si="93"/>
        <v>2890.2057577404084</v>
      </c>
      <c r="AY45" s="100">
        <f t="shared" si="93"/>
        <v>4238.3341709779015</v>
      </c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</row>
    <row r="46" spans="1:77" ht="15.75" customHeight="1" x14ac:dyDescent="0.3">
      <c r="A46" s="57">
        <v>3200</v>
      </c>
      <c r="B46" s="58">
        <f t="shared" ref="B46:Q46" si="94">B$24/1000*$A46</f>
        <v>343.66833977907493</v>
      </c>
      <c r="C46" s="59">
        <f t="shared" si="94"/>
        <v>595.85167691102345</v>
      </c>
      <c r="D46" s="59">
        <f t="shared" si="94"/>
        <v>589.6591456204203</v>
      </c>
      <c r="E46" s="59">
        <f t="shared" si="94"/>
        <v>922.5614729797926</v>
      </c>
      <c r="F46" s="59">
        <f t="shared" si="94"/>
        <v>778.9768567568525</v>
      </c>
      <c r="G46" s="59">
        <f t="shared" si="94"/>
        <v>499.57843852333019</v>
      </c>
      <c r="H46" s="59">
        <f t="shared" si="94"/>
        <v>980.83608378502379</v>
      </c>
      <c r="I46" s="60">
        <f t="shared" si="94"/>
        <v>1481.8280871420509</v>
      </c>
      <c r="J46" s="61">
        <f t="shared" si="94"/>
        <v>483.23019505782906</v>
      </c>
      <c r="K46" s="59">
        <f t="shared" si="94"/>
        <v>779.75039637780765</v>
      </c>
      <c r="L46" s="59">
        <f t="shared" si="94"/>
        <v>784.40419281900085</v>
      </c>
      <c r="M46" s="59">
        <f t="shared" si="94"/>
        <v>1159.7140618282469</v>
      </c>
      <c r="N46" s="59">
        <f t="shared" si="94"/>
        <v>1123.2445752520241</v>
      </c>
      <c r="O46" s="59">
        <f t="shared" si="94"/>
        <v>682.25159240993491</v>
      </c>
      <c r="P46" s="59">
        <f t="shared" si="94"/>
        <v>1406.896729279691</v>
      </c>
      <c r="Q46" s="59">
        <f t="shared" si="94"/>
        <v>1987.229989923404</v>
      </c>
      <c r="R46" s="57">
        <v>3200</v>
      </c>
      <c r="S46" s="58">
        <f t="shared" ref="S46:AH46" si="95">S$24/1000*$R46</f>
        <v>590.43766958641527</v>
      </c>
      <c r="T46" s="59">
        <f t="shared" si="95"/>
        <v>982.4547235089326</v>
      </c>
      <c r="U46" s="59">
        <f t="shared" si="95"/>
        <v>1006.9731878296468</v>
      </c>
      <c r="V46" s="59">
        <f t="shared" si="95"/>
        <v>1443.7366241413515</v>
      </c>
      <c r="W46" s="59">
        <f t="shared" si="95"/>
        <v>1399.9263139960028</v>
      </c>
      <c r="X46" s="59">
        <f t="shared" si="95"/>
        <v>875.5889961396839</v>
      </c>
      <c r="Y46" s="59">
        <f t="shared" si="95"/>
        <v>1734.245298580192</v>
      </c>
      <c r="Z46" s="60">
        <f t="shared" si="95"/>
        <v>2490.249718083282</v>
      </c>
      <c r="AA46" s="61">
        <f t="shared" si="95"/>
        <v>699.02929540782077</v>
      </c>
      <c r="AB46" s="59">
        <f t="shared" si="95"/>
        <v>1172.6501312962755</v>
      </c>
      <c r="AC46" s="59">
        <f t="shared" si="95"/>
        <v>1222.3314244892181</v>
      </c>
      <c r="AD46" s="59">
        <f t="shared" si="95"/>
        <v>1708.0584221762588</v>
      </c>
      <c r="AE46" s="59">
        <f t="shared" si="95"/>
        <v>1650.1381354362215</v>
      </c>
      <c r="AF46" s="59">
        <f t="shared" si="95"/>
        <v>1062.9066348429981</v>
      </c>
      <c r="AG46" s="59">
        <f t="shared" si="95"/>
        <v>2033.9706861470384</v>
      </c>
      <c r="AH46" s="59">
        <f t="shared" si="95"/>
        <v>2953.4385301631255</v>
      </c>
      <c r="AI46" s="57">
        <v>3200</v>
      </c>
      <c r="AJ46" s="58">
        <f t="shared" ref="AJ46:AY46" si="96">AJ$24/1000*$AI46</f>
        <v>809.11675379112057</v>
      </c>
      <c r="AK46" s="59">
        <f t="shared" si="96"/>
        <v>1381.6926306413354</v>
      </c>
      <c r="AL46" s="59">
        <f t="shared" si="96"/>
        <v>1429.794274667036</v>
      </c>
      <c r="AM46" s="59">
        <f t="shared" si="96"/>
        <v>1953.0875355772396</v>
      </c>
      <c r="AN46" s="59">
        <f t="shared" si="96"/>
        <v>1871.9159345468831</v>
      </c>
      <c r="AO46" s="59">
        <f t="shared" si="96"/>
        <v>1243.2816396132705</v>
      </c>
      <c r="AP46" s="59">
        <f t="shared" si="96"/>
        <v>2308.2629297164244</v>
      </c>
      <c r="AQ46" s="60">
        <f t="shared" si="96"/>
        <v>3375.6101822057594</v>
      </c>
      <c r="AR46" s="61">
        <f t="shared" si="96"/>
        <v>1157.9187931405572</v>
      </c>
      <c r="AS46" s="59">
        <f t="shared" si="96"/>
        <v>1932.9348680604489</v>
      </c>
      <c r="AT46" s="59">
        <f t="shared" si="96"/>
        <v>1957.6477621522415</v>
      </c>
      <c r="AU46" s="59">
        <f t="shared" si="96"/>
        <v>2572.1401897784476</v>
      </c>
      <c r="AV46" s="59">
        <f t="shared" si="96"/>
        <v>2340.1261147684659</v>
      </c>
      <c r="AW46" s="59">
        <f t="shared" si="96"/>
        <v>1722.5047645802772</v>
      </c>
      <c r="AX46" s="59">
        <f t="shared" si="96"/>
        <v>2983.4382015384863</v>
      </c>
      <c r="AY46" s="59">
        <f t="shared" si="96"/>
        <v>4375.0546281062207</v>
      </c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</row>
    <row r="47" spans="1:77" ht="15.75" customHeight="1" x14ac:dyDescent="0.3">
      <c r="A47" s="51">
        <v>3300</v>
      </c>
      <c r="B47" s="52">
        <f t="shared" ref="B47:Q47" si="97">B$24/1000*$A47</f>
        <v>354.40797539717101</v>
      </c>
      <c r="C47" s="53">
        <f t="shared" si="97"/>
        <v>614.47204181449297</v>
      </c>
      <c r="D47" s="53">
        <f t="shared" si="97"/>
        <v>608.0859939210585</v>
      </c>
      <c r="E47" s="53">
        <f t="shared" si="97"/>
        <v>951.391519010411</v>
      </c>
      <c r="F47" s="53">
        <f t="shared" si="97"/>
        <v>803.31988353050417</v>
      </c>
      <c r="G47" s="53">
        <f t="shared" si="97"/>
        <v>515.19026472718429</v>
      </c>
      <c r="H47" s="53">
        <f t="shared" si="97"/>
        <v>1011.4872114033058</v>
      </c>
      <c r="I47" s="54">
        <f t="shared" si="97"/>
        <v>1528.13521486524</v>
      </c>
      <c r="J47" s="55">
        <f t="shared" si="97"/>
        <v>498.33113865338623</v>
      </c>
      <c r="K47" s="53">
        <f t="shared" si="97"/>
        <v>804.11759626461412</v>
      </c>
      <c r="L47" s="53">
        <f t="shared" si="97"/>
        <v>808.91682384459466</v>
      </c>
      <c r="M47" s="53">
        <f t="shared" si="97"/>
        <v>1195.9551262603795</v>
      </c>
      <c r="N47" s="53">
        <f t="shared" si="97"/>
        <v>1158.34596822865</v>
      </c>
      <c r="O47" s="53">
        <f t="shared" si="97"/>
        <v>703.57195467274539</v>
      </c>
      <c r="P47" s="53">
        <f t="shared" si="97"/>
        <v>1450.8622520696815</v>
      </c>
      <c r="Q47" s="53">
        <f t="shared" si="97"/>
        <v>2049.3309271085104</v>
      </c>
      <c r="R47" s="51">
        <v>3300</v>
      </c>
      <c r="S47" s="52">
        <f t="shared" ref="S47:AH47" si="98">S$24/1000*$R47</f>
        <v>608.88884676099076</v>
      </c>
      <c r="T47" s="53">
        <f t="shared" si="98"/>
        <v>1013.1564336185868</v>
      </c>
      <c r="U47" s="53">
        <f t="shared" si="98"/>
        <v>1038.4410999493232</v>
      </c>
      <c r="V47" s="53">
        <f t="shared" si="98"/>
        <v>1488.8533936457688</v>
      </c>
      <c r="W47" s="53">
        <f t="shared" si="98"/>
        <v>1443.6740113083779</v>
      </c>
      <c r="X47" s="53">
        <f t="shared" si="98"/>
        <v>902.95115226904909</v>
      </c>
      <c r="Y47" s="53">
        <f t="shared" si="98"/>
        <v>1788.440464160823</v>
      </c>
      <c r="Z47" s="54">
        <f t="shared" si="98"/>
        <v>2568.0700217733847</v>
      </c>
      <c r="AA47" s="55">
        <f t="shared" si="98"/>
        <v>720.87396088931519</v>
      </c>
      <c r="AB47" s="53">
        <f t="shared" si="98"/>
        <v>1209.2954478992842</v>
      </c>
      <c r="AC47" s="53">
        <f t="shared" si="98"/>
        <v>1260.5292815045061</v>
      </c>
      <c r="AD47" s="53">
        <f t="shared" si="98"/>
        <v>1761.435247869267</v>
      </c>
      <c r="AE47" s="53">
        <f t="shared" si="98"/>
        <v>1701.7049521686035</v>
      </c>
      <c r="AF47" s="53">
        <f t="shared" si="98"/>
        <v>1096.1224671818418</v>
      </c>
      <c r="AG47" s="53">
        <f t="shared" si="98"/>
        <v>2097.5322700891334</v>
      </c>
      <c r="AH47" s="53">
        <f t="shared" si="98"/>
        <v>3045.7334842307232</v>
      </c>
      <c r="AI47" s="51">
        <v>3300</v>
      </c>
      <c r="AJ47" s="52">
        <f t="shared" ref="AJ47:AY47" si="99">AJ$24/1000*$AI47</f>
        <v>834.40165234709309</v>
      </c>
      <c r="AK47" s="53">
        <f t="shared" si="99"/>
        <v>1424.8705253488772</v>
      </c>
      <c r="AL47" s="53">
        <f t="shared" si="99"/>
        <v>1474.4753457503809</v>
      </c>
      <c r="AM47" s="53">
        <f t="shared" si="99"/>
        <v>2014.1215210640282</v>
      </c>
      <c r="AN47" s="53">
        <f t="shared" si="99"/>
        <v>1930.4133075014734</v>
      </c>
      <c r="AO47" s="53">
        <f t="shared" si="99"/>
        <v>1282.1341908511854</v>
      </c>
      <c r="AP47" s="53">
        <f t="shared" si="99"/>
        <v>2380.3961462700627</v>
      </c>
      <c r="AQ47" s="54">
        <f t="shared" si="99"/>
        <v>3481.0980003996892</v>
      </c>
      <c r="AR47" s="55">
        <f t="shared" si="99"/>
        <v>1194.1037554261995</v>
      </c>
      <c r="AS47" s="53">
        <f t="shared" si="99"/>
        <v>1993.3390826873381</v>
      </c>
      <c r="AT47" s="53">
        <f t="shared" si="99"/>
        <v>2018.8242547194991</v>
      </c>
      <c r="AU47" s="53">
        <f t="shared" si="99"/>
        <v>2652.5195707090238</v>
      </c>
      <c r="AV47" s="53">
        <f t="shared" si="99"/>
        <v>2413.2550558549806</v>
      </c>
      <c r="AW47" s="53">
        <f t="shared" si="99"/>
        <v>1776.3330384734109</v>
      </c>
      <c r="AX47" s="53">
        <f t="shared" si="99"/>
        <v>3076.6706453365637</v>
      </c>
      <c r="AY47" s="53">
        <f t="shared" si="99"/>
        <v>4511.7750852345398</v>
      </c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</row>
    <row r="48" spans="1:77" ht="15.75" customHeight="1" x14ac:dyDescent="0.3">
      <c r="A48" s="57">
        <v>3400</v>
      </c>
      <c r="B48" s="58">
        <f t="shared" ref="B48:Q48" si="100">B$24/1000*$A48</f>
        <v>365.1476110152671</v>
      </c>
      <c r="C48" s="59">
        <f t="shared" si="100"/>
        <v>633.09240671796238</v>
      </c>
      <c r="D48" s="59">
        <f t="shared" si="100"/>
        <v>626.51284222169659</v>
      </c>
      <c r="E48" s="59">
        <f t="shared" si="100"/>
        <v>980.22156504102952</v>
      </c>
      <c r="F48" s="59">
        <f t="shared" si="100"/>
        <v>827.66291030415584</v>
      </c>
      <c r="G48" s="59">
        <f t="shared" si="100"/>
        <v>530.80209093103826</v>
      </c>
      <c r="H48" s="59">
        <f t="shared" si="100"/>
        <v>1042.1383390215879</v>
      </c>
      <c r="I48" s="60">
        <f t="shared" si="100"/>
        <v>1574.442342588429</v>
      </c>
      <c r="J48" s="61">
        <f t="shared" si="100"/>
        <v>513.4320822489434</v>
      </c>
      <c r="K48" s="59">
        <f t="shared" si="100"/>
        <v>828.48479615142071</v>
      </c>
      <c r="L48" s="59">
        <f t="shared" si="100"/>
        <v>833.42945487018847</v>
      </c>
      <c r="M48" s="59">
        <f t="shared" si="100"/>
        <v>1232.1961906925123</v>
      </c>
      <c r="N48" s="59">
        <f t="shared" si="100"/>
        <v>1193.4473612052757</v>
      </c>
      <c r="O48" s="59">
        <f t="shared" si="100"/>
        <v>724.89231693555587</v>
      </c>
      <c r="P48" s="59">
        <f t="shared" si="100"/>
        <v>1494.8277748596718</v>
      </c>
      <c r="Q48" s="59">
        <f t="shared" si="100"/>
        <v>2111.4318642936169</v>
      </c>
      <c r="R48" s="57">
        <v>3400</v>
      </c>
      <c r="S48" s="58">
        <f t="shared" ref="S48:AH48" si="101">S$24/1000*$R48</f>
        <v>627.34002393556625</v>
      </c>
      <c r="T48" s="59">
        <f t="shared" si="101"/>
        <v>1043.858143728241</v>
      </c>
      <c r="U48" s="59">
        <f t="shared" si="101"/>
        <v>1069.9090120689996</v>
      </c>
      <c r="V48" s="59">
        <f t="shared" si="101"/>
        <v>1533.970163150186</v>
      </c>
      <c r="W48" s="59">
        <f t="shared" si="101"/>
        <v>1487.421708620753</v>
      </c>
      <c r="X48" s="59">
        <f t="shared" si="101"/>
        <v>930.31330839841416</v>
      </c>
      <c r="Y48" s="59">
        <f t="shared" si="101"/>
        <v>1842.6356297414541</v>
      </c>
      <c r="Z48" s="60">
        <f t="shared" si="101"/>
        <v>2645.8903254634874</v>
      </c>
      <c r="AA48" s="61">
        <f t="shared" si="101"/>
        <v>742.7186263708096</v>
      </c>
      <c r="AB48" s="59">
        <f t="shared" si="101"/>
        <v>1245.9407645022927</v>
      </c>
      <c r="AC48" s="59">
        <f t="shared" si="101"/>
        <v>1298.7271385197944</v>
      </c>
      <c r="AD48" s="59">
        <f t="shared" si="101"/>
        <v>1814.8120735622751</v>
      </c>
      <c r="AE48" s="59">
        <f t="shared" si="101"/>
        <v>1753.2717689009855</v>
      </c>
      <c r="AF48" s="59">
        <f t="shared" si="101"/>
        <v>1129.3382995206853</v>
      </c>
      <c r="AG48" s="59">
        <f t="shared" si="101"/>
        <v>2161.0938540312281</v>
      </c>
      <c r="AH48" s="59">
        <f t="shared" si="101"/>
        <v>3138.0284382983209</v>
      </c>
      <c r="AI48" s="57">
        <v>3400</v>
      </c>
      <c r="AJ48" s="58">
        <f t="shared" ref="AJ48:AY48" si="102">AJ$24/1000*$AI48</f>
        <v>859.68655090306561</v>
      </c>
      <c r="AK48" s="59">
        <f t="shared" si="102"/>
        <v>1468.0484200564188</v>
      </c>
      <c r="AL48" s="59">
        <f t="shared" si="102"/>
        <v>1519.1564168337259</v>
      </c>
      <c r="AM48" s="59">
        <f t="shared" si="102"/>
        <v>2075.1555065508169</v>
      </c>
      <c r="AN48" s="59">
        <f t="shared" si="102"/>
        <v>1988.9106804560633</v>
      </c>
      <c r="AO48" s="59">
        <f t="shared" si="102"/>
        <v>1320.9867420891001</v>
      </c>
      <c r="AP48" s="59">
        <f t="shared" si="102"/>
        <v>2452.5293628237009</v>
      </c>
      <c r="AQ48" s="60">
        <f t="shared" si="102"/>
        <v>3586.5858185936195</v>
      </c>
      <c r="AR48" s="61">
        <f t="shared" si="102"/>
        <v>1230.2887177118421</v>
      </c>
      <c r="AS48" s="59">
        <f t="shared" si="102"/>
        <v>2053.7432973142272</v>
      </c>
      <c r="AT48" s="59">
        <f t="shared" si="102"/>
        <v>2080.0007472867565</v>
      </c>
      <c r="AU48" s="59">
        <f t="shared" si="102"/>
        <v>2732.8989516396005</v>
      </c>
      <c r="AV48" s="59">
        <f t="shared" si="102"/>
        <v>2486.3839969414953</v>
      </c>
      <c r="AW48" s="59">
        <f t="shared" si="102"/>
        <v>1830.1613123665445</v>
      </c>
      <c r="AX48" s="59">
        <f t="shared" si="102"/>
        <v>3169.9030891346415</v>
      </c>
      <c r="AY48" s="59">
        <f t="shared" si="102"/>
        <v>4648.4955423628599</v>
      </c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</row>
    <row r="49" spans="1:77" ht="15.75" customHeight="1" x14ac:dyDescent="0.3">
      <c r="A49" s="65">
        <v>3500</v>
      </c>
      <c r="B49" s="66">
        <f t="shared" ref="B49:Q49" si="103">B$24/1000*$A49</f>
        <v>375.88724663336319</v>
      </c>
      <c r="C49" s="67">
        <f t="shared" si="103"/>
        <v>651.7127716214319</v>
      </c>
      <c r="D49" s="67">
        <f t="shared" si="103"/>
        <v>644.93969052233467</v>
      </c>
      <c r="E49" s="67">
        <f t="shared" si="103"/>
        <v>1009.051611071648</v>
      </c>
      <c r="F49" s="67">
        <f t="shared" si="103"/>
        <v>852.0059370778074</v>
      </c>
      <c r="G49" s="67">
        <f t="shared" si="103"/>
        <v>546.41391713489236</v>
      </c>
      <c r="H49" s="67">
        <f t="shared" si="103"/>
        <v>1072.7894666398697</v>
      </c>
      <c r="I49" s="68">
        <f t="shared" si="103"/>
        <v>1620.7494703116181</v>
      </c>
      <c r="J49" s="69">
        <f t="shared" si="103"/>
        <v>528.53302584450057</v>
      </c>
      <c r="K49" s="67">
        <f t="shared" si="103"/>
        <v>852.85199603822718</v>
      </c>
      <c r="L49" s="67">
        <f t="shared" si="103"/>
        <v>857.94208589578227</v>
      </c>
      <c r="M49" s="67">
        <f t="shared" si="103"/>
        <v>1268.4372551246449</v>
      </c>
      <c r="N49" s="67">
        <f t="shared" si="103"/>
        <v>1228.5487541819014</v>
      </c>
      <c r="O49" s="67">
        <f t="shared" si="103"/>
        <v>746.21267919836635</v>
      </c>
      <c r="P49" s="67">
        <f t="shared" si="103"/>
        <v>1538.7932976496622</v>
      </c>
      <c r="Q49" s="67">
        <f t="shared" si="103"/>
        <v>2173.5328014787233</v>
      </c>
      <c r="R49" s="65">
        <v>3500</v>
      </c>
      <c r="S49" s="66">
        <f t="shared" ref="S49:AH49" si="104">S$24/1000*$R49</f>
        <v>645.79120111014174</v>
      </c>
      <c r="T49" s="67">
        <f t="shared" si="104"/>
        <v>1074.5598538378952</v>
      </c>
      <c r="U49" s="67">
        <f t="shared" si="104"/>
        <v>1101.3769241886762</v>
      </c>
      <c r="V49" s="67">
        <f t="shared" si="104"/>
        <v>1579.0869326546033</v>
      </c>
      <c r="W49" s="67">
        <f t="shared" si="104"/>
        <v>1531.169405933128</v>
      </c>
      <c r="X49" s="67">
        <f t="shared" si="104"/>
        <v>957.67546452777924</v>
      </c>
      <c r="Y49" s="67">
        <f t="shared" si="104"/>
        <v>1896.8307953220849</v>
      </c>
      <c r="Z49" s="68">
        <f t="shared" si="104"/>
        <v>2723.7106291535897</v>
      </c>
      <c r="AA49" s="69">
        <f t="shared" si="104"/>
        <v>764.56329185230402</v>
      </c>
      <c r="AB49" s="67">
        <f t="shared" si="104"/>
        <v>1282.5860811053014</v>
      </c>
      <c r="AC49" s="67">
        <f t="shared" si="104"/>
        <v>1336.9249955350824</v>
      </c>
      <c r="AD49" s="67">
        <f t="shared" si="104"/>
        <v>1868.1888992552831</v>
      </c>
      <c r="AE49" s="67">
        <f t="shared" si="104"/>
        <v>1804.8385856333673</v>
      </c>
      <c r="AF49" s="67">
        <f t="shared" si="104"/>
        <v>1162.554131859529</v>
      </c>
      <c r="AG49" s="67">
        <f t="shared" si="104"/>
        <v>2224.6554379733229</v>
      </c>
      <c r="AH49" s="67">
        <f t="shared" si="104"/>
        <v>3230.3233923659182</v>
      </c>
      <c r="AI49" s="65">
        <v>3500</v>
      </c>
      <c r="AJ49" s="66">
        <f t="shared" ref="AJ49:AY49" si="105">AJ$24/1000*$AI49</f>
        <v>884.97144945903813</v>
      </c>
      <c r="AK49" s="67">
        <f t="shared" si="105"/>
        <v>1511.2263147639605</v>
      </c>
      <c r="AL49" s="67">
        <f t="shared" si="105"/>
        <v>1563.8374879170706</v>
      </c>
      <c r="AM49" s="67">
        <f t="shared" si="105"/>
        <v>2136.1894920376058</v>
      </c>
      <c r="AN49" s="67">
        <f t="shared" si="105"/>
        <v>2047.4080534106536</v>
      </c>
      <c r="AO49" s="67">
        <f t="shared" si="105"/>
        <v>1359.8392933270147</v>
      </c>
      <c r="AP49" s="67">
        <f t="shared" si="105"/>
        <v>2524.6625793773392</v>
      </c>
      <c r="AQ49" s="68">
        <f t="shared" si="105"/>
        <v>3692.0736367875493</v>
      </c>
      <c r="AR49" s="69">
        <f t="shared" si="105"/>
        <v>1266.4736799974844</v>
      </c>
      <c r="AS49" s="67">
        <f t="shared" si="105"/>
        <v>2114.1475119411161</v>
      </c>
      <c r="AT49" s="67">
        <f t="shared" si="105"/>
        <v>2141.1772398540143</v>
      </c>
      <c r="AU49" s="67">
        <f t="shared" si="105"/>
        <v>2813.2783325701771</v>
      </c>
      <c r="AV49" s="67">
        <f t="shared" si="105"/>
        <v>2559.5129380280096</v>
      </c>
      <c r="AW49" s="67">
        <f t="shared" si="105"/>
        <v>1883.9895862596782</v>
      </c>
      <c r="AX49" s="67">
        <f t="shared" si="105"/>
        <v>3263.1355329327193</v>
      </c>
      <c r="AY49" s="67">
        <f t="shared" si="105"/>
        <v>4785.215999491179</v>
      </c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</row>
    <row r="50" spans="1:77" ht="15.75" customHeight="1" x14ac:dyDescent="0.3">
      <c r="A50" s="106">
        <v>3600</v>
      </c>
      <c r="B50" s="107">
        <f t="shared" ref="B50:Q50" si="106">B$24/1000*$A50</f>
        <v>386.62688225145928</v>
      </c>
      <c r="C50" s="108">
        <f t="shared" si="106"/>
        <v>670.33313652490142</v>
      </c>
      <c r="D50" s="108">
        <f t="shared" si="106"/>
        <v>663.36653882297287</v>
      </c>
      <c r="E50" s="108">
        <f t="shared" si="106"/>
        <v>1037.8816571022667</v>
      </c>
      <c r="F50" s="108">
        <f t="shared" si="106"/>
        <v>876.34896385145908</v>
      </c>
      <c r="G50" s="108">
        <f t="shared" si="106"/>
        <v>562.02574333874645</v>
      </c>
      <c r="H50" s="108">
        <f t="shared" si="106"/>
        <v>1103.4405942581518</v>
      </c>
      <c r="I50" s="109">
        <f t="shared" si="106"/>
        <v>1667.0565980348072</v>
      </c>
      <c r="J50" s="110">
        <f t="shared" si="106"/>
        <v>543.63396944005774</v>
      </c>
      <c r="K50" s="108">
        <f t="shared" si="106"/>
        <v>877.21919592503366</v>
      </c>
      <c r="L50" s="108">
        <f t="shared" si="106"/>
        <v>882.45471692137608</v>
      </c>
      <c r="M50" s="108">
        <f t="shared" si="106"/>
        <v>1304.6783195567778</v>
      </c>
      <c r="N50" s="108">
        <f t="shared" si="106"/>
        <v>1263.6501471585273</v>
      </c>
      <c r="O50" s="108">
        <f t="shared" si="106"/>
        <v>767.53304146117682</v>
      </c>
      <c r="P50" s="108">
        <f t="shared" si="106"/>
        <v>1582.7588204396525</v>
      </c>
      <c r="Q50" s="108">
        <f t="shared" si="106"/>
        <v>2235.6337386638297</v>
      </c>
      <c r="R50" s="106">
        <v>3600</v>
      </c>
      <c r="S50" s="107">
        <f t="shared" ref="S50:AH50" si="107">S$24/1000*$R50</f>
        <v>664.24237828471723</v>
      </c>
      <c r="T50" s="108">
        <f t="shared" si="107"/>
        <v>1105.2615639475493</v>
      </c>
      <c r="U50" s="108">
        <f t="shared" si="107"/>
        <v>1132.8448363083526</v>
      </c>
      <c r="V50" s="108">
        <f t="shared" si="107"/>
        <v>1624.2037021590206</v>
      </c>
      <c r="W50" s="108">
        <f t="shared" si="107"/>
        <v>1574.9171032455033</v>
      </c>
      <c r="X50" s="108">
        <f t="shared" si="107"/>
        <v>985.03762065714443</v>
      </c>
      <c r="Y50" s="108">
        <f t="shared" si="107"/>
        <v>1951.025960902716</v>
      </c>
      <c r="Z50" s="109">
        <f t="shared" si="107"/>
        <v>2801.5309328436924</v>
      </c>
      <c r="AA50" s="110">
        <f t="shared" si="107"/>
        <v>786.40795733379832</v>
      </c>
      <c r="AB50" s="108">
        <f t="shared" si="107"/>
        <v>1319.2313977083099</v>
      </c>
      <c r="AC50" s="108">
        <f t="shared" si="107"/>
        <v>1375.1228525503705</v>
      </c>
      <c r="AD50" s="108">
        <f t="shared" si="107"/>
        <v>1921.5657249482913</v>
      </c>
      <c r="AE50" s="108">
        <f t="shared" si="107"/>
        <v>1856.4054023657493</v>
      </c>
      <c r="AF50" s="108">
        <f t="shared" si="107"/>
        <v>1195.7699641983727</v>
      </c>
      <c r="AG50" s="108">
        <f t="shared" si="107"/>
        <v>2288.2170219154182</v>
      </c>
      <c r="AH50" s="108">
        <f t="shared" si="107"/>
        <v>3322.6183464335159</v>
      </c>
      <c r="AI50" s="106">
        <v>3600</v>
      </c>
      <c r="AJ50" s="107">
        <f t="shared" ref="AJ50:AY50" si="108">AJ$24/1000*$AI50</f>
        <v>910.25634801501064</v>
      </c>
      <c r="AK50" s="108">
        <f t="shared" si="108"/>
        <v>1554.4042094715023</v>
      </c>
      <c r="AL50" s="108">
        <f t="shared" si="108"/>
        <v>1608.5185590004155</v>
      </c>
      <c r="AM50" s="108">
        <f t="shared" si="108"/>
        <v>2197.2234775243942</v>
      </c>
      <c r="AN50" s="108">
        <f t="shared" si="108"/>
        <v>2105.9054263652438</v>
      </c>
      <c r="AO50" s="108">
        <f t="shared" si="108"/>
        <v>1398.6918445649294</v>
      </c>
      <c r="AP50" s="108">
        <f t="shared" si="108"/>
        <v>2596.7957959309774</v>
      </c>
      <c r="AQ50" s="109">
        <f t="shared" si="108"/>
        <v>3797.5614549814795</v>
      </c>
      <c r="AR50" s="110">
        <f t="shared" si="108"/>
        <v>1302.6586422831269</v>
      </c>
      <c r="AS50" s="108">
        <f t="shared" si="108"/>
        <v>2174.5517265680051</v>
      </c>
      <c r="AT50" s="108">
        <f t="shared" si="108"/>
        <v>2202.3537324212716</v>
      </c>
      <c r="AU50" s="108">
        <f t="shared" si="108"/>
        <v>2893.6577135007533</v>
      </c>
      <c r="AV50" s="108">
        <f t="shared" si="108"/>
        <v>2632.6418791145243</v>
      </c>
      <c r="AW50" s="108">
        <f t="shared" si="108"/>
        <v>1937.8178601528118</v>
      </c>
      <c r="AX50" s="108">
        <f t="shared" si="108"/>
        <v>3356.3679767307967</v>
      </c>
      <c r="AY50" s="108">
        <f t="shared" si="108"/>
        <v>4921.9364566194981</v>
      </c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</row>
    <row r="51" spans="1:77" ht="15.75" customHeight="1" x14ac:dyDescent="0.3">
      <c r="A51" s="51">
        <v>3700</v>
      </c>
      <c r="B51" s="52">
        <f t="shared" ref="B51:Q51" si="109">B$24/1000*$A51</f>
        <v>397.36651786955537</v>
      </c>
      <c r="C51" s="53">
        <f t="shared" si="109"/>
        <v>688.95350142837083</v>
      </c>
      <c r="D51" s="53">
        <f t="shared" si="109"/>
        <v>681.79338712361096</v>
      </c>
      <c r="E51" s="53">
        <f t="shared" si="109"/>
        <v>1066.7117031328851</v>
      </c>
      <c r="F51" s="53">
        <f t="shared" si="109"/>
        <v>900.69199062511075</v>
      </c>
      <c r="G51" s="53">
        <f t="shared" si="109"/>
        <v>577.63756954260054</v>
      </c>
      <c r="H51" s="53">
        <f t="shared" si="109"/>
        <v>1134.0917218764337</v>
      </c>
      <c r="I51" s="54">
        <f t="shared" si="109"/>
        <v>1713.3637257579962</v>
      </c>
      <c r="J51" s="55">
        <f t="shared" si="109"/>
        <v>558.73491303561491</v>
      </c>
      <c r="K51" s="53">
        <f t="shared" si="109"/>
        <v>901.58639581184013</v>
      </c>
      <c r="L51" s="53">
        <f t="shared" si="109"/>
        <v>906.96734794696977</v>
      </c>
      <c r="M51" s="53">
        <f t="shared" si="109"/>
        <v>1340.9193839889103</v>
      </c>
      <c r="N51" s="53">
        <f t="shared" si="109"/>
        <v>1298.7515401351529</v>
      </c>
      <c r="O51" s="53">
        <f t="shared" si="109"/>
        <v>788.8534037239873</v>
      </c>
      <c r="P51" s="53">
        <f t="shared" si="109"/>
        <v>1626.7243432296427</v>
      </c>
      <c r="Q51" s="53">
        <f t="shared" si="109"/>
        <v>2297.7346758489357</v>
      </c>
      <c r="R51" s="51">
        <v>3700</v>
      </c>
      <c r="S51" s="52">
        <f t="shared" ref="S51:AH51" si="110">S$24/1000*$R51</f>
        <v>682.69355545929272</v>
      </c>
      <c r="T51" s="53">
        <f t="shared" si="110"/>
        <v>1135.9632740572033</v>
      </c>
      <c r="U51" s="53">
        <f t="shared" si="110"/>
        <v>1164.312748428029</v>
      </c>
      <c r="V51" s="53">
        <f t="shared" si="110"/>
        <v>1669.3204716634377</v>
      </c>
      <c r="W51" s="53">
        <f t="shared" si="110"/>
        <v>1618.6648005578784</v>
      </c>
      <c r="X51" s="53">
        <f t="shared" si="110"/>
        <v>1012.3997767865095</v>
      </c>
      <c r="Y51" s="53">
        <f t="shared" si="110"/>
        <v>2005.221126483347</v>
      </c>
      <c r="Z51" s="54">
        <f t="shared" si="110"/>
        <v>2879.3512365337951</v>
      </c>
      <c r="AA51" s="55">
        <f t="shared" si="110"/>
        <v>808.25262281529274</v>
      </c>
      <c r="AB51" s="53">
        <f t="shared" si="110"/>
        <v>1355.8767143113187</v>
      </c>
      <c r="AC51" s="53">
        <f t="shared" si="110"/>
        <v>1413.3207095656585</v>
      </c>
      <c r="AD51" s="53">
        <f t="shared" si="110"/>
        <v>1974.9425506412992</v>
      </c>
      <c r="AE51" s="53">
        <f t="shared" si="110"/>
        <v>1907.9722190981313</v>
      </c>
      <c r="AF51" s="53">
        <f t="shared" si="110"/>
        <v>1228.9857965372164</v>
      </c>
      <c r="AG51" s="53">
        <f t="shared" si="110"/>
        <v>2351.778605857513</v>
      </c>
      <c r="AH51" s="53">
        <f t="shared" si="110"/>
        <v>3414.9133005011136</v>
      </c>
      <c r="AI51" s="51">
        <v>3700</v>
      </c>
      <c r="AJ51" s="52">
        <f t="shared" ref="AJ51:AY51" si="111">AJ$24/1000*$AI51</f>
        <v>935.54124657098316</v>
      </c>
      <c r="AK51" s="53">
        <f t="shared" si="111"/>
        <v>1597.5821041790441</v>
      </c>
      <c r="AL51" s="53">
        <f t="shared" si="111"/>
        <v>1653.1996300837604</v>
      </c>
      <c r="AM51" s="53">
        <f t="shared" si="111"/>
        <v>2258.2574630111831</v>
      </c>
      <c r="AN51" s="53">
        <f t="shared" si="111"/>
        <v>2164.4027993198338</v>
      </c>
      <c r="AO51" s="53">
        <f t="shared" si="111"/>
        <v>1437.5443958028441</v>
      </c>
      <c r="AP51" s="53">
        <f t="shared" si="111"/>
        <v>2668.9290124846157</v>
      </c>
      <c r="AQ51" s="54">
        <f t="shared" si="111"/>
        <v>3903.0492731754093</v>
      </c>
      <c r="AR51" s="55">
        <f t="shared" si="111"/>
        <v>1338.8436045687693</v>
      </c>
      <c r="AS51" s="53">
        <f t="shared" si="111"/>
        <v>2234.955941194894</v>
      </c>
      <c r="AT51" s="53">
        <f t="shared" si="111"/>
        <v>2263.530224988529</v>
      </c>
      <c r="AU51" s="53">
        <f t="shared" si="111"/>
        <v>2974.0370944313299</v>
      </c>
      <c r="AV51" s="53">
        <f t="shared" si="111"/>
        <v>2705.770820201039</v>
      </c>
      <c r="AW51" s="53">
        <f t="shared" si="111"/>
        <v>1991.6461340459455</v>
      </c>
      <c r="AX51" s="53">
        <f t="shared" si="111"/>
        <v>3449.6004205288746</v>
      </c>
      <c r="AY51" s="53">
        <f t="shared" si="111"/>
        <v>5058.6569137478173</v>
      </c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</row>
    <row r="52" spans="1:77" ht="15.75" customHeight="1" x14ac:dyDescent="0.3">
      <c r="A52" s="57">
        <v>3800</v>
      </c>
      <c r="B52" s="58">
        <f t="shared" ref="B52:Q52" si="112">B$24/1000*$A52</f>
        <v>408.10615348765145</v>
      </c>
      <c r="C52" s="59">
        <f t="shared" si="112"/>
        <v>707.57386633184035</v>
      </c>
      <c r="D52" s="59">
        <f t="shared" si="112"/>
        <v>700.22023542424915</v>
      </c>
      <c r="E52" s="59">
        <f t="shared" si="112"/>
        <v>1095.5417491635037</v>
      </c>
      <c r="F52" s="59">
        <f t="shared" si="112"/>
        <v>925.03501739876231</v>
      </c>
      <c r="G52" s="59">
        <f t="shared" si="112"/>
        <v>593.24939574645452</v>
      </c>
      <c r="H52" s="59">
        <f t="shared" si="112"/>
        <v>1164.7428494947158</v>
      </c>
      <c r="I52" s="60">
        <f t="shared" si="112"/>
        <v>1759.6708534811853</v>
      </c>
      <c r="J52" s="61">
        <f t="shared" si="112"/>
        <v>573.83585663117208</v>
      </c>
      <c r="K52" s="59">
        <f t="shared" si="112"/>
        <v>925.95359569864661</v>
      </c>
      <c r="L52" s="59">
        <f t="shared" si="112"/>
        <v>931.47997897256357</v>
      </c>
      <c r="M52" s="59">
        <f t="shared" si="112"/>
        <v>1377.1604484210432</v>
      </c>
      <c r="N52" s="59">
        <f t="shared" si="112"/>
        <v>1333.8529331117788</v>
      </c>
      <c r="O52" s="59">
        <f t="shared" si="112"/>
        <v>810.17376598679766</v>
      </c>
      <c r="P52" s="59">
        <f t="shared" si="112"/>
        <v>1670.6898660196332</v>
      </c>
      <c r="Q52" s="59">
        <f t="shared" si="112"/>
        <v>2359.8356130340421</v>
      </c>
      <c r="R52" s="57">
        <v>3800</v>
      </c>
      <c r="S52" s="58">
        <f t="shared" ref="S52:AH52" si="113">S$24/1000*$R52</f>
        <v>701.14473263386822</v>
      </c>
      <c r="T52" s="59">
        <f t="shared" si="113"/>
        <v>1166.6649841668575</v>
      </c>
      <c r="U52" s="59">
        <f t="shared" si="113"/>
        <v>1195.7806605477056</v>
      </c>
      <c r="V52" s="59">
        <f t="shared" si="113"/>
        <v>1714.4372411678551</v>
      </c>
      <c r="W52" s="59">
        <f t="shared" si="113"/>
        <v>1662.4124978702534</v>
      </c>
      <c r="X52" s="59">
        <f t="shared" si="113"/>
        <v>1039.7619329158747</v>
      </c>
      <c r="Y52" s="59">
        <f t="shared" si="113"/>
        <v>2059.4162920639778</v>
      </c>
      <c r="Z52" s="60">
        <f t="shared" si="113"/>
        <v>2957.1715402238974</v>
      </c>
      <c r="AA52" s="61">
        <f t="shared" si="113"/>
        <v>830.09728829678716</v>
      </c>
      <c r="AB52" s="59">
        <f t="shared" si="113"/>
        <v>1392.5220309143272</v>
      </c>
      <c r="AC52" s="59">
        <f t="shared" si="113"/>
        <v>1451.5185665809465</v>
      </c>
      <c r="AD52" s="59">
        <f t="shared" si="113"/>
        <v>2028.3193763343074</v>
      </c>
      <c r="AE52" s="59">
        <f t="shared" si="113"/>
        <v>1959.5390358305133</v>
      </c>
      <c r="AF52" s="59">
        <f t="shared" si="113"/>
        <v>1262.2016288760601</v>
      </c>
      <c r="AG52" s="59">
        <f t="shared" si="113"/>
        <v>2415.3401897996077</v>
      </c>
      <c r="AH52" s="59">
        <f t="shared" si="113"/>
        <v>3507.2082545687113</v>
      </c>
      <c r="AI52" s="57">
        <v>3800</v>
      </c>
      <c r="AJ52" s="58">
        <f t="shared" ref="AJ52:AY52" si="114">AJ$24/1000*$AI52</f>
        <v>960.82614512695568</v>
      </c>
      <c r="AK52" s="59">
        <f t="shared" si="114"/>
        <v>1640.7599988865857</v>
      </c>
      <c r="AL52" s="59">
        <f t="shared" si="114"/>
        <v>1697.8807011671054</v>
      </c>
      <c r="AM52" s="59">
        <f t="shared" si="114"/>
        <v>2319.2914484979719</v>
      </c>
      <c r="AN52" s="59">
        <f t="shared" si="114"/>
        <v>2222.9001722744238</v>
      </c>
      <c r="AO52" s="59">
        <f t="shared" si="114"/>
        <v>1476.3969470407587</v>
      </c>
      <c r="AP52" s="59">
        <f t="shared" si="114"/>
        <v>2741.0622290382539</v>
      </c>
      <c r="AQ52" s="60">
        <f t="shared" si="114"/>
        <v>4008.5370913693396</v>
      </c>
      <c r="AR52" s="61">
        <f t="shared" si="114"/>
        <v>1375.0285668544118</v>
      </c>
      <c r="AS52" s="59">
        <f t="shared" si="114"/>
        <v>2295.3601558217833</v>
      </c>
      <c r="AT52" s="59">
        <f t="shared" si="114"/>
        <v>2324.7067175557868</v>
      </c>
      <c r="AU52" s="59">
        <f t="shared" si="114"/>
        <v>3054.4164753619061</v>
      </c>
      <c r="AV52" s="59">
        <f t="shared" si="114"/>
        <v>2778.8997612875532</v>
      </c>
      <c r="AW52" s="59">
        <f t="shared" si="114"/>
        <v>2045.4744079390791</v>
      </c>
      <c r="AX52" s="59">
        <f t="shared" si="114"/>
        <v>3542.8328643269524</v>
      </c>
      <c r="AY52" s="59">
        <f t="shared" si="114"/>
        <v>5195.3773708761373</v>
      </c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</row>
    <row r="53" spans="1:77" ht="15.75" customHeight="1" x14ac:dyDescent="0.3">
      <c r="A53" s="51">
        <v>3900</v>
      </c>
      <c r="B53" s="52">
        <f t="shared" ref="B53:Q53" si="115">B$24/1000*$A53</f>
        <v>418.84578910574754</v>
      </c>
      <c r="C53" s="53">
        <f t="shared" si="115"/>
        <v>726.19423123530987</v>
      </c>
      <c r="D53" s="53">
        <f t="shared" si="115"/>
        <v>718.64708372488724</v>
      </c>
      <c r="E53" s="53">
        <f t="shared" si="115"/>
        <v>1124.3717951941221</v>
      </c>
      <c r="F53" s="53">
        <f t="shared" si="115"/>
        <v>949.37804417241398</v>
      </c>
      <c r="G53" s="53">
        <f t="shared" si="115"/>
        <v>608.86122195030862</v>
      </c>
      <c r="H53" s="53">
        <f t="shared" si="115"/>
        <v>1195.3939771129976</v>
      </c>
      <c r="I53" s="54">
        <f t="shared" si="115"/>
        <v>1805.9779812043746</v>
      </c>
      <c r="J53" s="55">
        <f t="shared" si="115"/>
        <v>588.93680022672925</v>
      </c>
      <c r="K53" s="53">
        <f t="shared" si="115"/>
        <v>950.32079558545308</v>
      </c>
      <c r="L53" s="53">
        <f t="shared" si="115"/>
        <v>955.99260999815738</v>
      </c>
      <c r="M53" s="53">
        <f t="shared" si="115"/>
        <v>1413.4015128531757</v>
      </c>
      <c r="N53" s="53">
        <f t="shared" si="115"/>
        <v>1368.9543260884045</v>
      </c>
      <c r="O53" s="53">
        <f t="shared" si="115"/>
        <v>831.49412824960814</v>
      </c>
      <c r="P53" s="53">
        <f t="shared" si="115"/>
        <v>1714.6553888096234</v>
      </c>
      <c r="Q53" s="53">
        <f t="shared" si="115"/>
        <v>2421.9365502191486</v>
      </c>
      <c r="R53" s="51">
        <v>3900</v>
      </c>
      <c r="S53" s="52">
        <f t="shared" ref="S53:AH53" si="116">S$24/1000*$R53</f>
        <v>719.59590980844371</v>
      </c>
      <c r="T53" s="53">
        <f t="shared" si="116"/>
        <v>1197.3666942765117</v>
      </c>
      <c r="U53" s="53">
        <f t="shared" si="116"/>
        <v>1227.2485726673819</v>
      </c>
      <c r="V53" s="53">
        <f t="shared" si="116"/>
        <v>1759.5540106722722</v>
      </c>
      <c r="W53" s="53">
        <f t="shared" si="116"/>
        <v>1706.1601951826285</v>
      </c>
      <c r="X53" s="53">
        <f t="shared" si="116"/>
        <v>1067.1240890452398</v>
      </c>
      <c r="Y53" s="53">
        <f t="shared" si="116"/>
        <v>2113.6114576446089</v>
      </c>
      <c r="Z53" s="54">
        <f t="shared" si="116"/>
        <v>3034.9918439140001</v>
      </c>
      <c r="AA53" s="55">
        <f t="shared" si="116"/>
        <v>851.94195377828157</v>
      </c>
      <c r="AB53" s="53">
        <f t="shared" si="116"/>
        <v>1429.1673475173359</v>
      </c>
      <c r="AC53" s="53">
        <f t="shared" si="116"/>
        <v>1489.7164235962346</v>
      </c>
      <c r="AD53" s="53">
        <f t="shared" si="116"/>
        <v>2081.6962020273154</v>
      </c>
      <c r="AE53" s="53">
        <f t="shared" si="116"/>
        <v>2011.1058525628951</v>
      </c>
      <c r="AF53" s="53">
        <f t="shared" si="116"/>
        <v>1295.4174612149038</v>
      </c>
      <c r="AG53" s="53">
        <f t="shared" si="116"/>
        <v>2478.901773741703</v>
      </c>
      <c r="AH53" s="53">
        <f t="shared" si="116"/>
        <v>3599.503208636309</v>
      </c>
      <c r="AI53" s="51">
        <v>3900</v>
      </c>
      <c r="AJ53" s="52">
        <f t="shared" ref="AJ53:AY53" si="117">AJ$24/1000*$AI53</f>
        <v>986.1110436829282</v>
      </c>
      <c r="AK53" s="53">
        <f t="shared" si="117"/>
        <v>1683.9378935941274</v>
      </c>
      <c r="AL53" s="53">
        <f t="shared" si="117"/>
        <v>1742.5617722504501</v>
      </c>
      <c r="AM53" s="53">
        <f t="shared" si="117"/>
        <v>2380.3254339847608</v>
      </c>
      <c r="AN53" s="53">
        <f t="shared" si="117"/>
        <v>2281.3975452290138</v>
      </c>
      <c r="AO53" s="53">
        <f t="shared" si="117"/>
        <v>1515.2494982786736</v>
      </c>
      <c r="AP53" s="53">
        <f t="shared" si="117"/>
        <v>2813.1954455918922</v>
      </c>
      <c r="AQ53" s="54">
        <f t="shared" si="117"/>
        <v>4114.0249095632689</v>
      </c>
      <c r="AR53" s="55">
        <f t="shared" si="117"/>
        <v>1411.2135291400541</v>
      </c>
      <c r="AS53" s="53">
        <f t="shared" si="117"/>
        <v>2355.7643704486723</v>
      </c>
      <c r="AT53" s="53">
        <f t="shared" si="117"/>
        <v>2385.8832101230441</v>
      </c>
      <c r="AU53" s="53">
        <f t="shared" si="117"/>
        <v>3134.7958562924828</v>
      </c>
      <c r="AV53" s="53">
        <f t="shared" si="117"/>
        <v>2852.028702374068</v>
      </c>
      <c r="AW53" s="53">
        <f t="shared" si="117"/>
        <v>2099.3026818322128</v>
      </c>
      <c r="AX53" s="53">
        <f t="shared" si="117"/>
        <v>3636.0653081250298</v>
      </c>
      <c r="AY53" s="53">
        <f t="shared" si="117"/>
        <v>5332.0978280044565</v>
      </c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</row>
    <row r="54" spans="1:77" ht="15.75" customHeight="1" x14ac:dyDescent="0.3">
      <c r="A54" s="111">
        <v>4000</v>
      </c>
      <c r="B54" s="112">
        <f t="shared" ref="B54:Q54" si="118">B$24/1000*$A54</f>
        <v>429.58542472384363</v>
      </c>
      <c r="C54" s="113">
        <f t="shared" si="118"/>
        <v>744.81459613877928</v>
      </c>
      <c r="D54" s="113">
        <f t="shared" si="118"/>
        <v>737.07393202552544</v>
      </c>
      <c r="E54" s="113">
        <f t="shared" si="118"/>
        <v>1153.2018412247407</v>
      </c>
      <c r="F54" s="113">
        <f t="shared" si="118"/>
        <v>973.72107094606565</v>
      </c>
      <c r="G54" s="113">
        <f t="shared" si="118"/>
        <v>624.47304815416271</v>
      </c>
      <c r="H54" s="113">
        <f t="shared" si="118"/>
        <v>1226.0451047312797</v>
      </c>
      <c r="I54" s="114">
        <f t="shared" si="118"/>
        <v>1852.2851089275637</v>
      </c>
      <c r="J54" s="115">
        <f t="shared" si="118"/>
        <v>604.03774382228642</v>
      </c>
      <c r="K54" s="113">
        <f t="shared" si="118"/>
        <v>974.68799547225956</v>
      </c>
      <c r="L54" s="113">
        <f t="shared" si="118"/>
        <v>980.50524102375118</v>
      </c>
      <c r="M54" s="113">
        <f t="shared" si="118"/>
        <v>1449.6425772853086</v>
      </c>
      <c r="N54" s="113">
        <f t="shared" si="118"/>
        <v>1404.0557190650302</v>
      </c>
      <c r="O54" s="113">
        <f t="shared" si="118"/>
        <v>852.81449051241862</v>
      </c>
      <c r="P54" s="113">
        <f t="shared" si="118"/>
        <v>1758.6209115996139</v>
      </c>
      <c r="Q54" s="113">
        <f t="shared" si="118"/>
        <v>2484.037487404255</v>
      </c>
      <c r="R54" s="111">
        <v>4000</v>
      </c>
      <c r="S54" s="112">
        <f t="shared" ref="S54:AH54" si="119">S$24/1000*$R54</f>
        <v>738.04708698301908</v>
      </c>
      <c r="T54" s="113">
        <f t="shared" si="119"/>
        <v>1228.0684043861659</v>
      </c>
      <c r="U54" s="113">
        <f t="shared" si="119"/>
        <v>1258.7164847870583</v>
      </c>
      <c r="V54" s="113">
        <f t="shared" si="119"/>
        <v>1804.6707801766895</v>
      </c>
      <c r="W54" s="113">
        <f t="shared" si="119"/>
        <v>1749.9078924950036</v>
      </c>
      <c r="X54" s="113">
        <f t="shared" si="119"/>
        <v>1094.4862451746048</v>
      </c>
      <c r="Y54" s="113">
        <f t="shared" si="119"/>
        <v>2167.8066232252399</v>
      </c>
      <c r="Z54" s="114">
        <f t="shared" si="119"/>
        <v>3112.8121476041028</v>
      </c>
      <c r="AA54" s="115">
        <f t="shared" si="119"/>
        <v>873.78661925977599</v>
      </c>
      <c r="AB54" s="113">
        <f t="shared" si="119"/>
        <v>1465.8126641203444</v>
      </c>
      <c r="AC54" s="113">
        <f t="shared" si="119"/>
        <v>1527.9142806115226</v>
      </c>
      <c r="AD54" s="113">
        <f t="shared" si="119"/>
        <v>2135.0730277203238</v>
      </c>
      <c r="AE54" s="113">
        <f t="shared" si="119"/>
        <v>2062.672669295277</v>
      </c>
      <c r="AF54" s="113">
        <f t="shared" si="119"/>
        <v>1328.6332935537475</v>
      </c>
      <c r="AG54" s="113">
        <f t="shared" si="119"/>
        <v>2542.4633576837978</v>
      </c>
      <c r="AH54" s="113">
        <f t="shared" si="119"/>
        <v>3691.7981627039067</v>
      </c>
      <c r="AI54" s="111">
        <v>4000</v>
      </c>
      <c r="AJ54" s="112">
        <f t="shared" ref="AJ54:AY54" si="120">AJ$24/1000*$AI54</f>
        <v>1011.3959422389007</v>
      </c>
      <c r="AK54" s="113">
        <f t="shared" si="120"/>
        <v>1727.1157883016692</v>
      </c>
      <c r="AL54" s="113">
        <f t="shared" si="120"/>
        <v>1787.242843333795</v>
      </c>
      <c r="AM54" s="113">
        <f t="shared" si="120"/>
        <v>2441.3594194715492</v>
      </c>
      <c r="AN54" s="113">
        <f t="shared" si="120"/>
        <v>2339.8949181836037</v>
      </c>
      <c r="AO54" s="113">
        <f t="shared" si="120"/>
        <v>1554.1020495165883</v>
      </c>
      <c r="AP54" s="113">
        <f t="shared" si="120"/>
        <v>2885.3286621455304</v>
      </c>
      <c r="AQ54" s="114">
        <f t="shared" si="120"/>
        <v>4219.5127277571992</v>
      </c>
      <c r="AR54" s="115">
        <f t="shared" si="120"/>
        <v>1447.3984914256966</v>
      </c>
      <c r="AS54" s="113">
        <f t="shared" si="120"/>
        <v>2416.1685850755612</v>
      </c>
      <c r="AT54" s="113">
        <f t="shared" si="120"/>
        <v>2447.0597026903019</v>
      </c>
      <c r="AU54" s="113">
        <f t="shared" si="120"/>
        <v>3215.1752372230594</v>
      </c>
      <c r="AV54" s="113">
        <f t="shared" si="120"/>
        <v>2925.1576434605827</v>
      </c>
      <c r="AW54" s="113">
        <f t="shared" si="120"/>
        <v>2153.1309557253462</v>
      </c>
      <c r="AX54" s="113">
        <f t="shared" si="120"/>
        <v>3729.2977519231076</v>
      </c>
      <c r="AY54" s="113">
        <f t="shared" si="120"/>
        <v>5468.8182851327756</v>
      </c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</row>
    <row r="55" spans="1:77" ht="15.75" customHeight="1" x14ac:dyDescent="0.3">
      <c r="A55" s="116" t="str">
        <f t="shared" ref="A55:Q55" si="121">A15</f>
        <v>Længde [mm]</v>
      </c>
      <c r="B55" s="117">
        <f t="shared" si="121"/>
        <v>0</v>
      </c>
      <c r="C55" s="117">
        <f t="shared" si="121"/>
        <v>0</v>
      </c>
      <c r="D55" s="117">
        <f t="shared" si="121"/>
        <v>0</v>
      </c>
      <c r="E55" s="117">
        <f t="shared" si="121"/>
        <v>0</v>
      </c>
      <c r="F55" s="117">
        <f t="shared" si="121"/>
        <v>0</v>
      </c>
      <c r="G55" s="117">
        <f t="shared" si="121"/>
        <v>0</v>
      </c>
      <c r="H55" s="117">
        <f t="shared" si="121"/>
        <v>0</v>
      </c>
      <c r="I55" s="117">
        <f t="shared" si="121"/>
        <v>0</v>
      </c>
      <c r="J55" s="117">
        <f t="shared" si="121"/>
        <v>0</v>
      </c>
      <c r="K55" s="117">
        <f t="shared" si="121"/>
        <v>0</v>
      </c>
      <c r="L55" s="117">
        <f t="shared" si="121"/>
        <v>0</v>
      </c>
      <c r="M55" s="117">
        <f t="shared" si="121"/>
        <v>0</v>
      </c>
      <c r="N55" s="117">
        <f t="shared" si="121"/>
        <v>0</v>
      </c>
      <c r="O55" s="117">
        <f t="shared" si="121"/>
        <v>0</v>
      </c>
      <c r="P55" s="117">
        <f t="shared" si="121"/>
        <v>0</v>
      </c>
      <c r="Q55" s="117">
        <f t="shared" si="121"/>
        <v>0</v>
      </c>
      <c r="R55" s="116" t="str">
        <f>A15</f>
        <v>Længde [mm]</v>
      </c>
      <c r="S55" s="117">
        <f t="shared" ref="S55:AH55" si="122">S15</f>
        <v>0</v>
      </c>
      <c r="T55" s="117">
        <f t="shared" si="122"/>
        <v>0</v>
      </c>
      <c r="U55" s="117">
        <f t="shared" si="122"/>
        <v>0</v>
      </c>
      <c r="V55" s="117">
        <f t="shared" si="122"/>
        <v>0</v>
      </c>
      <c r="W55" s="117">
        <f t="shared" si="122"/>
        <v>0</v>
      </c>
      <c r="X55" s="117">
        <f t="shared" si="122"/>
        <v>0</v>
      </c>
      <c r="Y55" s="117">
        <f t="shared" si="122"/>
        <v>0</v>
      </c>
      <c r="Z55" s="117">
        <f t="shared" si="122"/>
        <v>0</v>
      </c>
      <c r="AA55" s="117">
        <f t="shared" si="122"/>
        <v>0</v>
      </c>
      <c r="AB55" s="117">
        <f t="shared" si="122"/>
        <v>0</v>
      </c>
      <c r="AC55" s="117">
        <f t="shared" si="122"/>
        <v>0</v>
      </c>
      <c r="AD55" s="117">
        <f t="shared" si="122"/>
        <v>0</v>
      </c>
      <c r="AE55" s="117">
        <f t="shared" si="122"/>
        <v>0</v>
      </c>
      <c r="AF55" s="117">
        <f t="shared" si="122"/>
        <v>0</v>
      </c>
      <c r="AG55" s="117">
        <f t="shared" si="122"/>
        <v>0</v>
      </c>
      <c r="AH55" s="117">
        <f t="shared" si="122"/>
        <v>0</v>
      </c>
      <c r="AI55" s="116" t="str">
        <f>A15</f>
        <v>Længde [mm]</v>
      </c>
      <c r="AJ55" s="117">
        <f t="shared" ref="AJ55:AY55" si="123">AJ15</f>
        <v>0</v>
      </c>
      <c r="AK55" s="117">
        <f t="shared" si="123"/>
        <v>0</v>
      </c>
      <c r="AL55" s="117">
        <f t="shared" si="123"/>
        <v>0</v>
      </c>
      <c r="AM55" s="117">
        <f t="shared" si="123"/>
        <v>0</v>
      </c>
      <c r="AN55" s="117">
        <f t="shared" si="123"/>
        <v>0</v>
      </c>
      <c r="AO55" s="117">
        <f t="shared" si="123"/>
        <v>0</v>
      </c>
      <c r="AP55" s="117">
        <f t="shared" si="123"/>
        <v>0</v>
      </c>
      <c r="AQ55" s="117">
        <f t="shared" si="123"/>
        <v>0</v>
      </c>
      <c r="AR55" s="117">
        <f t="shared" si="123"/>
        <v>0</v>
      </c>
      <c r="AS55" s="117">
        <f t="shared" si="123"/>
        <v>0</v>
      </c>
      <c r="AT55" s="117">
        <f t="shared" si="123"/>
        <v>0</v>
      </c>
      <c r="AU55" s="117">
        <f t="shared" si="123"/>
        <v>0</v>
      </c>
      <c r="AV55" s="117">
        <f t="shared" si="123"/>
        <v>0</v>
      </c>
      <c r="AW55" s="117">
        <f t="shared" si="123"/>
        <v>0</v>
      </c>
      <c r="AX55" s="117">
        <f t="shared" si="123"/>
        <v>0</v>
      </c>
      <c r="AY55" s="117">
        <f t="shared" si="123"/>
        <v>0</v>
      </c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</row>
    <row r="56" spans="1:77" ht="15.75" customHeight="1" x14ac:dyDescent="0.3">
      <c r="A56" s="118" t="str">
        <f t="shared" ref="A56:Q56" si="124">A14</f>
        <v>Type</v>
      </c>
      <c r="B56" s="119" t="str">
        <f t="shared" si="124"/>
        <v>1P/10</v>
      </c>
      <c r="C56" s="119" t="str">
        <f t="shared" si="124"/>
        <v>2PSL/70</v>
      </c>
      <c r="D56" s="119" t="str">
        <f t="shared" si="124"/>
        <v>2P/20</v>
      </c>
      <c r="E56" s="119" t="str">
        <f t="shared" si="124"/>
        <v>3P/30</v>
      </c>
      <c r="F56" s="119" t="str">
        <f t="shared" si="124"/>
        <v>PKP/21</v>
      </c>
      <c r="G56" s="119" t="str">
        <f t="shared" si="124"/>
        <v>1PK/11</v>
      </c>
      <c r="H56" s="119" t="str">
        <f t="shared" si="124"/>
        <v>2PK/22</v>
      </c>
      <c r="I56" s="119" t="str">
        <f t="shared" si="124"/>
        <v>3PK/33</v>
      </c>
      <c r="J56" s="119" t="str">
        <f t="shared" si="124"/>
        <v>1P/10</v>
      </c>
      <c r="K56" s="119" t="str">
        <f t="shared" si="124"/>
        <v>2PSL/70</v>
      </c>
      <c r="L56" s="119" t="str">
        <f t="shared" si="124"/>
        <v>2P/20</v>
      </c>
      <c r="M56" s="119" t="str">
        <f t="shared" si="124"/>
        <v>3P/30</v>
      </c>
      <c r="N56" s="119" t="str">
        <f t="shared" si="124"/>
        <v>PKP/21</v>
      </c>
      <c r="O56" s="119" t="str">
        <f t="shared" si="124"/>
        <v>1PK/11</v>
      </c>
      <c r="P56" s="119" t="str">
        <f t="shared" si="124"/>
        <v>2PK/22</v>
      </c>
      <c r="Q56" s="119" t="str">
        <f t="shared" si="124"/>
        <v>3PK/33</v>
      </c>
      <c r="R56" s="118" t="str">
        <f>A14</f>
        <v>Type</v>
      </c>
      <c r="S56" s="119" t="str">
        <f t="shared" ref="S56:AH56" si="125">S14</f>
        <v>1P/10</v>
      </c>
      <c r="T56" s="119" t="str">
        <f t="shared" si="125"/>
        <v>2PSL/70</v>
      </c>
      <c r="U56" s="119" t="str">
        <f t="shared" si="125"/>
        <v>2P/20</v>
      </c>
      <c r="V56" s="119" t="str">
        <f t="shared" si="125"/>
        <v>3P/30</v>
      </c>
      <c r="W56" s="119" t="str">
        <f t="shared" si="125"/>
        <v>PKP/21</v>
      </c>
      <c r="X56" s="119" t="str">
        <f t="shared" si="125"/>
        <v>1PK/11</v>
      </c>
      <c r="Y56" s="119" t="str">
        <f t="shared" si="125"/>
        <v>2PK/22</v>
      </c>
      <c r="Z56" s="119" t="str">
        <f t="shared" si="125"/>
        <v>3PK/33</v>
      </c>
      <c r="AA56" s="119" t="str">
        <f t="shared" si="125"/>
        <v>1P/10</v>
      </c>
      <c r="AB56" s="119" t="str">
        <f t="shared" si="125"/>
        <v>2PSL/70</v>
      </c>
      <c r="AC56" s="119" t="str">
        <f t="shared" si="125"/>
        <v>2P/20</v>
      </c>
      <c r="AD56" s="119" t="str">
        <f t="shared" si="125"/>
        <v>3P/30</v>
      </c>
      <c r="AE56" s="119" t="str">
        <f t="shared" si="125"/>
        <v>PKP/21</v>
      </c>
      <c r="AF56" s="119" t="str">
        <f t="shared" si="125"/>
        <v>1PK/11</v>
      </c>
      <c r="AG56" s="119" t="str">
        <f t="shared" si="125"/>
        <v>2PK/22</v>
      </c>
      <c r="AH56" s="119" t="str">
        <f t="shared" si="125"/>
        <v>3PK/33</v>
      </c>
      <c r="AI56" s="118" t="str">
        <f>A14</f>
        <v>Type</v>
      </c>
      <c r="AJ56" s="119" t="str">
        <f t="shared" ref="AJ56:AY56" si="126">AJ14</f>
        <v>1P/10</v>
      </c>
      <c r="AK56" s="119" t="str">
        <f t="shared" si="126"/>
        <v>2PSL/70</v>
      </c>
      <c r="AL56" s="119" t="str">
        <f t="shared" si="126"/>
        <v>2P/20</v>
      </c>
      <c r="AM56" s="119" t="str">
        <f t="shared" si="126"/>
        <v>3P/30</v>
      </c>
      <c r="AN56" s="119" t="str">
        <f t="shared" si="126"/>
        <v>PKP/21</v>
      </c>
      <c r="AO56" s="119" t="str">
        <f t="shared" si="126"/>
        <v>1PK/11</v>
      </c>
      <c r="AP56" s="119" t="str">
        <f t="shared" si="126"/>
        <v>2PK/22</v>
      </c>
      <c r="AQ56" s="119" t="str">
        <f t="shared" si="126"/>
        <v>3PK/33</v>
      </c>
      <c r="AR56" s="119" t="str">
        <f t="shared" si="126"/>
        <v>1P/10</v>
      </c>
      <c r="AS56" s="119" t="str">
        <f t="shared" si="126"/>
        <v>2PSL/70</v>
      </c>
      <c r="AT56" s="119" t="str">
        <f t="shared" si="126"/>
        <v>2P/20</v>
      </c>
      <c r="AU56" s="119" t="str">
        <f t="shared" si="126"/>
        <v>3P/30</v>
      </c>
      <c r="AV56" s="119" t="str">
        <f t="shared" si="126"/>
        <v>PKP/21</v>
      </c>
      <c r="AW56" s="119" t="str">
        <f t="shared" si="126"/>
        <v>1PK/11</v>
      </c>
      <c r="AX56" s="119" t="str">
        <f t="shared" si="126"/>
        <v>2PK/22</v>
      </c>
      <c r="AY56" s="119" t="str">
        <f t="shared" si="126"/>
        <v>3PK/33</v>
      </c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</row>
    <row r="57" spans="1:77" ht="15.75" customHeight="1" x14ac:dyDescent="0.3">
      <c r="A57" s="120" t="str">
        <f t="shared" ref="A57:B57" si="127">A13</f>
        <v>Højde [mm]</v>
      </c>
      <c r="B57" s="259">
        <f t="shared" si="127"/>
        <v>255</v>
      </c>
      <c r="C57" s="260"/>
      <c r="D57" s="260"/>
      <c r="E57" s="260"/>
      <c r="F57" s="260"/>
      <c r="G57" s="260"/>
      <c r="H57" s="260"/>
      <c r="I57" s="261"/>
      <c r="J57" s="259">
        <f>J13</f>
        <v>355</v>
      </c>
      <c r="K57" s="260"/>
      <c r="L57" s="260"/>
      <c r="M57" s="260"/>
      <c r="N57" s="260"/>
      <c r="O57" s="260"/>
      <c r="P57" s="260"/>
      <c r="Q57" s="261"/>
      <c r="R57" s="120" t="str">
        <f>A13</f>
        <v>Højde [mm]</v>
      </c>
      <c r="S57" s="259">
        <f>S13</f>
        <v>455</v>
      </c>
      <c r="T57" s="260"/>
      <c r="U57" s="260"/>
      <c r="V57" s="260"/>
      <c r="W57" s="260"/>
      <c r="X57" s="260"/>
      <c r="Y57" s="260"/>
      <c r="Z57" s="261"/>
      <c r="AA57" s="259">
        <f>AA13</f>
        <v>555</v>
      </c>
      <c r="AB57" s="260"/>
      <c r="AC57" s="260"/>
      <c r="AD57" s="260"/>
      <c r="AE57" s="260"/>
      <c r="AF57" s="260"/>
      <c r="AG57" s="260"/>
      <c r="AH57" s="261"/>
      <c r="AI57" s="120" t="str">
        <f>A13</f>
        <v>Højde [mm]</v>
      </c>
      <c r="AJ57" s="259">
        <f>AJ13</f>
        <v>655</v>
      </c>
      <c r="AK57" s="260"/>
      <c r="AL57" s="260"/>
      <c r="AM57" s="260"/>
      <c r="AN57" s="260"/>
      <c r="AO57" s="260"/>
      <c r="AP57" s="260"/>
      <c r="AQ57" s="261"/>
      <c r="AR57" s="259">
        <f>AR13</f>
        <v>955</v>
      </c>
      <c r="AS57" s="260"/>
      <c r="AT57" s="260"/>
      <c r="AU57" s="260"/>
      <c r="AV57" s="260"/>
      <c r="AW57" s="260"/>
      <c r="AX57" s="260"/>
      <c r="AY57" s="262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</row>
    <row r="58" spans="1:77" ht="15.75" customHeight="1" x14ac:dyDescent="0.3">
      <c r="A58" s="1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12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2"/>
      <c r="AI58" s="121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12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</row>
    <row r="59" spans="1:77" ht="15.75" customHeight="1" x14ac:dyDescent="0.3">
      <c r="A59" s="122" t="s">
        <v>73</v>
      </c>
      <c r="B59" s="123">
        <f t="shared" ref="B59:Q59" si="128">B92</f>
        <v>1.3797999999999999</v>
      </c>
      <c r="C59" s="124">
        <f t="shared" si="128"/>
        <v>1.3427</v>
      </c>
      <c r="D59" s="124">
        <f t="shared" si="128"/>
        <v>1.3886000000000001</v>
      </c>
      <c r="E59" s="124">
        <f t="shared" si="128"/>
        <v>1.2770999999999999</v>
      </c>
      <c r="F59" s="124">
        <f t="shared" si="128"/>
        <v>1.375</v>
      </c>
      <c r="G59" s="124">
        <f t="shared" si="128"/>
        <v>1.3456999999999999</v>
      </c>
      <c r="H59" s="124">
        <f t="shared" si="128"/>
        <v>1.3424199999999999</v>
      </c>
      <c r="I59" s="125">
        <f t="shared" si="128"/>
        <v>1.2976000000000001</v>
      </c>
      <c r="J59" s="126">
        <f t="shared" si="128"/>
        <v>1.2939000000000001</v>
      </c>
      <c r="K59" s="124">
        <f t="shared" si="128"/>
        <v>1.3476999999999999</v>
      </c>
      <c r="L59" s="124">
        <f t="shared" si="128"/>
        <v>1.3789</v>
      </c>
      <c r="M59" s="124">
        <f t="shared" si="128"/>
        <v>1.2903</v>
      </c>
      <c r="N59" s="124">
        <f t="shared" si="128"/>
        <v>1.3062</v>
      </c>
      <c r="O59" s="124">
        <f t="shared" si="128"/>
        <v>1.3313999999999999</v>
      </c>
      <c r="P59" s="124">
        <f t="shared" si="128"/>
        <v>1.2941</v>
      </c>
      <c r="Q59" s="124">
        <f t="shared" si="128"/>
        <v>1.3151999999999999</v>
      </c>
      <c r="R59" s="122" t="s">
        <v>73</v>
      </c>
      <c r="S59" s="127">
        <f t="shared" ref="S59:AH59" si="129">S92</f>
        <v>1.3019000000000001</v>
      </c>
      <c r="T59" s="127">
        <f t="shared" si="129"/>
        <v>1.3229</v>
      </c>
      <c r="U59" s="127">
        <f t="shared" si="129"/>
        <v>1.3436999999999999</v>
      </c>
      <c r="V59" s="127">
        <f t="shared" si="129"/>
        <v>1.2891999999999999</v>
      </c>
      <c r="W59" s="127">
        <f t="shared" si="129"/>
        <v>1.2999000000000001</v>
      </c>
      <c r="X59" s="127">
        <f t="shared" si="129"/>
        <v>1.3227</v>
      </c>
      <c r="Y59" s="127">
        <f t="shared" si="129"/>
        <v>1.3051999999999999</v>
      </c>
      <c r="Z59" s="128">
        <f t="shared" si="129"/>
        <v>1.3095000000000001</v>
      </c>
      <c r="AA59" s="129">
        <f t="shared" si="129"/>
        <v>1.31</v>
      </c>
      <c r="AB59" s="127">
        <f t="shared" si="129"/>
        <v>1.3055000000000001</v>
      </c>
      <c r="AC59" s="127">
        <f t="shared" si="129"/>
        <v>1.3185</v>
      </c>
      <c r="AD59" s="127">
        <f t="shared" si="129"/>
        <v>1.2892999999999999</v>
      </c>
      <c r="AE59" s="127">
        <f t="shared" si="129"/>
        <v>1.3002</v>
      </c>
      <c r="AF59" s="127">
        <f t="shared" si="129"/>
        <v>1.3164</v>
      </c>
      <c r="AG59" s="127">
        <f t="shared" si="129"/>
        <v>1.3173999999999999</v>
      </c>
      <c r="AH59" s="127">
        <f t="shared" si="129"/>
        <v>1.3070999999999999</v>
      </c>
      <c r="AI59" s="122" t="s">
        <v>73</v>
      </c>
      <c r="AJ59" s="127">
        <f t="shared" ref="AJ59:AY59" si="130">AJ92</f>
        <v>1.3179000000000001</v>
      </c>
      <c r="AK59" s="127">
        <f t="shared" si="130"/>
        <v>1.2954000000000001</v>
      </c>
      <c r="AL59" s="127">
        <f t="shared" si="130"/>
        <v>1.3031999999999999</v>
      </c>
      <c r="AM59" s="127">
        <f t="shared" si="130"/>
        <v>1.2907999999999999</v>
      </c>
      <c r="AN59" s="127">
        <f t="shared" si="130"/>
        <v>1.3069999999999999</v>
      </c>
      <c r="AO59" s="127">
        <f t="shared" si="130"/>
        <v>1.3124</v>
      </c>
      <c r="AP59" s="127">
        <f t="shared" si="130"/>
        <v>1.3309</v>
      </c>
      <c r="AQ59" s="128">
        <f t="shared" si="130"/>
        <v>1.3082</v>
      </c>
      <c r="AR59" s="129">
        <f t="shared" si="130"/>
        <v>1.3414999999999999</v>
      </c>
      <c r="AS59" s="127">
        <f t="shared" si="130"/>
        <v>1.3097000000000001</v>
      </c>
      <c r="AT59" s="127">
        <f t="shared" si="130"/>
        <v>1.3167</v>
      </c>
      <c r="AU59" s="127">
        <f t="shared" si="130"/>
        <v>1.3027</v>
      </c>
      <c r="AV59" s="127">
        <f t="shared" si="130"/>
        <v>1.3668</v>
      </c>
      <c r="AW59" s="127">
        <f t="shared" si="130"/>
        <v>1.3149999999999999</v>
      </c>
      <c r="AX59" s="127">
        <f t="shared" si="130"/>
        <v>1.3782000000000001</v>
      </c>
      <c r="AY59" s="127">
        <f t="shared" si="130"/>
        <v>1.3318000000000001</v>
      </c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</row>
    <row r="60" spans="1:77" ht="15.75" customHeight="1" x14ac:dyDescent="0.3">
      <c r="A60" s="130" t="s">
        <v>74</v>
      </c>
      <c r="B60" s="131">
        <f t="shared" ref="B60:Q60" si="131">B94</f>
        <v>279.48</v>
      </c>
      <c r="C60" s="131">
        <f t="shared" si="131"/>
        <v>472.26</v>
      </c>
      <c r="D60" s="131">
        <f t="shared" si="131"/>
        <v>482.46000000000004</v>
      </c>
      <c r="E60" s="131">
        <f t="shared" si="131"/>
        <v>698.7</v>
      </c>
      <c r="F60" s="131">
        <f t="shared" si="131"/>
        <v>631.38</v>
      </c>
      <c r="G60" s="131">
        <f t="shared" si="131"/>
        <v>396.78000000000003</v>
      </c>
      <c r="H60" s="131">
        <f t="shared" si="131"/>
        <v>777.24</v>
      </c>
      <c r="I60" s="132">
        <f t="shared" si="131"/>
        <v>1138.32</v>
      </c>
      <c r="J60" s="133">
        <f t="shared" si="131"/>
        <v>370.26</v>
      </c>
      <c r="K60" s="131">
        <f t="shared" si="131"/>
        <v>620.16</v>
      </c>
      <c r="L60" s="131">
        <f t="shared" si="131"/>
        <v>637.5</v>
      </c>
      <c r="M60" s="131">
        <f t="shared" si="131"/>
        <v>886.38</v>
      </c>
      <c r="N60" s="131">
        <f t="shared" si="131"/>
        <v>868.02</v>
      </c>
      <c r="O60" s="131">
        <f t="shared" si="131"/>
        <v>536.52</v>
      </c>
      <c r="P60" s="131">
        <f t="shared" si="131"/>
        <v>1078.1400000000001</v>
      </c>
      <c r="Q60" s="131">
        <f t="shared" si="131"/>
        <v>1545.3</v>
      </c>
      <c r="R60" s="130" t="s">
        <v>75</v>
      </c>
      <c r="S60" s="134">
        <f t="shared" ref="S60:AH60" si="132">S94</f>
        <v>454.92</v>
      </c>
      <c r="T60" s="134">
        <f t="shared" si="132"/>
        <v>768.06000000000006</v>
      </c>
      <c r="U60" s="134">
        <f t="shared" si="132"/>
        <v>798.66</v>
      </c>
      <c r="V60" s="134">
        <f t="shared" si="132"/>
        <v>1102.6200000000001</v>
      </c>
      <c r="W60" s="134">
        <f t="shared" si="132"/>
        <v>1077.1200000000001</v>
      </c>
      <c r="X60" s="134">
        <f t="shared" si="132"/>
        <v>684.42</v>
      </c>
      <c r="Y60" s="134">
        <f t="shared" si="132"/>
        <v>1339.26</v>
      </c>
      <c r="Z60" s="135">
        <f t="shared" si="132"/>
        <v>1928.82</v>
      </c>
      <c r="AA60" s="136">
        <f t="shared" si="132"/>
        <v>541.62</v>
      </c>
      <c r="AB60" s="134">
        <f t="shared" si="132"/>
        <v>905.76</v>
      </c>
      <c r="AC60" s="134">
        <f t="shared" si="132"/>
        <v>952.68000000000006</v>
      </c>
      <c r="AD60" s="134">
        <f t="shared" si="132"/>
        <v>1304.58</v>
      </c>
      <c r="AE60" s="134">
        <f t="shared" si="132"/>
        <v>1269.9000000000001</v>
      </c>
      <c r="AF60" s="134">
        <f t="shared" si="132"/>
        <v>827.22</v>
      </c>
      <c r="AG60" s="134">
        <f t="shared" si="132"/>
        <v>1584.06</v>
      </c>
      <c r="AH60" s="134">
        <f t="shared" si="132"/>
        <v>2283.7800000000002</v>
      </c>
      <c r="AI60" s="130" t="s">
        <v>76</v>
      </c>
      <c r="AJ60" s="134">
        <f t="shared" ref="AJ60:AY60" si="133">AJ94</f>
        <v>630.36</v>
      </c>
      <c r="AK60" s="134">
        <f t="shared" si="133"/>
        <v>1059.78</v>
      </c>
      <c r="AL60" s="134">
        <f t="shared" si="133"/>
        <v>1102.6200000000001</v>
      </c>
      <c r="AM60" s="134">
        <f t="shared" si="133"/>
        <v>1493.28</v>
      </c>
      <c r="AN60" s="134">
        <f t="shared" si="133"/>
        <v>1447.38</v>
      </c>
      <c r="AO60" s="134">
        <f t="shared" si="133"/>
        <v>964.92000000000007</v>
      </c>
      <c r="AP60" s="134">
        <f t="shared" si="133"/>
        <v>1814.58</v>
      </c>
      <c r="AQ60" s="134">
        <f t="shared" si="133"/>
        <v>2612.2200000000003</v>
      </c>
      <c r="AR60" s="134">
        <f t="shared" si="133"/>
        <v>916.98</v>
      </c>
      <c r="AS60" s="134">
        <f t="shared" si="133"/>
        <v>1497.3600000000001</v>
      </c>
      <c r="AT60" s="134">
        <f t="shared" si="133"/>
        <v>1523.88</v>
      </c>
      <c r="AU60" s="134">
        <f t="shared" si="133"/>
        <v>1982.88</v>
      </c>
      <c r="AV60" s="134">
        <f t="shared" si="133"/>
        <v>1885.98</v>
      </c>
      <c r="AW60" s="134">
        <f t="shared" si="133"/>
        <v>1339.26</v>
      </c>
      <c r="AX60" s="134">
        <f t="shared" si="133"/>
        <v>2423.52</v>
      </c>
      <c r="AY60" s="134">
        <f t="shared" si="133"/>
        <v>3441.48</v>
      </c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</row>
    <row r="61" spans="1:77" ht="15.75" customHeight="1" x14ac:dyDescent="0.3">
      <c r="A61" s="130" t="s">
        <v>77</v>
      </c>
      <c r="B61" s="137">
        <f t="shared" ref="B61:Q61" si="134">B95</f>
        <v>5.0999999999999996</v>
      </c>
      <c r="C61" s="138">
        <f t="shared" si="134"/>
        <v>9.9</v>
      </c>
      <c r="D61" s="138">
        <f t="shared" si="134"/>
        <v>9.9</v>
      </c>
      <c r="E61" s="138">
        <f t="shared" si="134"/>
        <v>15.2</v>
      </c>
      <c r="F61" s="138">
        <f t="shared" si="134"/>
        <v>11.5</v>
      </c>
      <c r="G61" s="138">
        <f t="shared" si="134"/>
        <v>6.7</v>
      </c>
      <c r="H61" s="138">
        <f t="shared" si="134"/>
        <v>13.3</v>
      </c>
      <c r="I61" s="139">
        <f t="shared" si="134"/>
        <v>19.899999999999999</v>
      </c>
      <c r="J61" s="140">
        <f t="shared" si="134"/>
        <v>7</v>
      </c>
      <c r="K61" s="138">
        <f t="shared" si="134"/>
        <v>13.6</v>
      </c>
      <c r="L61" s="138">
        <f t="shared" si="134"/>
        <v>13.6</v>
      </c>
      <c r="M61" s="138">
        <f t="shared" si="134"/>
        <v>21.3</v>
      </c>
      <c r="N61" s="138">
        <f t="shared" si="134"/>
        <v>16.2</v>
      </c>
      <c r="O61" s="138">
        <f t="shared" si="134"/>
        <v>21.3</v>
      </c>
      <c r="P61" s="138">
        <f t="shared" si="134"/>
        <v>28.5</v>
      </c>
      <c r="Q61" s="138">
        <f t="shared" si="134"/>
        <v>28.5</v>
      </c>
      <c r="R61" s="130" t="s">
        <v>77</v>
      </c>
      <c r="S61" s="141">
        <f t="shared" ref="S61:AH61" si="135">S95</f>
        <v>8.8000000000000007</v>
      </c>
      <c r="T61" s="141">
        <f t="shared" si="135"/>
        <v>17.399999999999999</v>
      </c>
      <c r="U61" s="141">
        <f t="shared" si="135"/>
        <v>17.399999999999999</v>
      </c>
      <c r="V61" s="141">
        <f t="shared" si="135"/>
        <v>26.6</v>
      </c>
      <c r="W61" s="141">
        <f t="shared" si="135"/>
        <v>21</v>
      </c>
      <c r="X61" s="141">
        <f t="shared" si="135"/>
        <v>12.3</v>
      </c>
      <c r="Y61" s="141">
        <f t="shared" si="135"/>
        <v>24.6</v>
      </c>
      <c r="Z61" s="142">
        <f t="shared" si="135"/>
        <v>36.700000000000003</v>
      </c>
      <c r="AA61" s="143">
        <f t="shared" si="135"/>
        <v>10.7</v>
      </c>
      <c r="AB61" s="141">
        <f t="shared" si="135"/>
        <v>21.1</v>
      </c>
      <c r="AC61" s="141">
        <f t="shared" si="135"/>
        <v>21.2</v>
      </c>
      <c r="AD61" s="141">
        <f t="shared" si="135"/>
        <v>32</v>
      </c>
      <c r="AE61" s="141">
        <f t="shared" si="135"/>
        <v>21.1</v>
      </c>
      <c r="AF61" s="141">
        <f t="shared" si="135"/>
        <v>32</v>
      </c>
      <c r="AG61" s="141">
        <f t="shared" si="135"/>
        <v>44.9</v>
      </c>
      <c r="AH61" s="141">
        <f t="shared" si="135"/>
        <v>25.6</v>
      </c>
      <c r="AI61" s="130" t="s">
        <v>77</v>
      </c>
      <c r="AJ61" s="141">
        <f t="shared" ref="AJ61:AY61" si="136">AJ95</f>
        <v>12.5</v>
      </c>
      <c r="AK61" s="141">
        <f t="shared" si="136"/>
        <v>24.9</v>
      </c>
      <c r="AL61" s="141">
        <f t="shared" si="136"/>
        <v>24.9</v>
      </c>
      <c r="AM61" s="141">
        <f t="shared" si="136"/>
        <v>37.4</v>
      </c>
      <c r="AN61" s="141">
        <f t="shared" si="136"/>
        <v>30.2</v>
      </c>
      <c r="AO61" s="141">
        <f t="shared" si="136"/>
        <v>17.8</v>
      </c>
      <c r="AP61" s="141">
        <f t="shared" si="136"/>
        <v>37.4</v>
      </c>
      <c r="AQ61" s="141">
        <f t="shared" si="136"/>
        <v>53</v>
      </c>
      <c r="AR61" s="141">
        <f t="shared" si="136"/>
        <v>18.100000000000001</v>
      </c>
      <c r="AS61" s="141">
        <f t="shared" si="136"/>
        <v>35.799999999999997</v>
      </c>
      <c r="AT61" s="141">
        <f t="shared" si="136"/>
        <v>35.799999999999997</v>
      </c>
      <c r="AU61" s="141">
        <f t="shared" si="136"/>
        <v>53.7</v>
      </c>
      <c r="AV61" s="141">
        <f t="shared" si="136"/>
        <v>43.4</v>
      </c>
      <c r="AW61" s="141">
        <f t="shared" si="136"/>
        <v>26.1</v>
      </c>
      <c r="AX61" s="141">
        <f t="shared" si="136"/>
        <v>51.7</v>
      </c>
      <c r="AY61" s="141">
        <f t="shared" si="136"/>
        <v>77.7</v>
      </c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</row>
    <row r="62" spans="1:77" ht="15.75" customHeight="1" x14ac:dyDescent="0.3">
      <c r="A62" s="144" t="s">
        <v>78</v>
      </c>
      <c r="B62" s="145">
        <f t="shared" ref="B62:Q62" si="137">B96</f>
        <v>1.5</v>
      </c>
      <c r="C62" s="146">
        <f t="shared" si="137"/>
        <v>3</v>
      </c>
      <c r="D62" s="146">
        <f t="shared" si="137"/>
        <v>3</v>
      </c>
      <c r="E62" s="146">
        <f t="shared" si="137"/>
        <v>4.3</v>
      </c>
      <c r="F62" s="146">
        <f t="shared" si="137"/>
        <v>3</v>
      </c>
      <c r="G62" s="146">
        <f t="shared" si="137"/>
        <v>1.5</v>
      </c>
      <c r="H62" s="146">
        <f t="shared" si="137"/>
        <v>3</v>
      </c>
      <c r="I62" s="147">
        <f t="shared" si="137"/>
        <v>4.3</v>
      </c>
      <c r="J62" s="148">
        <f t="shared" si="137"/>
        <v>2</v>
      </c>
      <c r="K62" s="146">
        <f t="shared" si="137"/>
        <v>4</v>
      </c>
      <c r="L62" s="146">
        <f t="shared" si="137"/>
        <v>4</v>
      </c>
      <c r="M62" s="146">
        <f t="shared" si="137"/>
        <v>5.3</v>
      </c>
      <c r="N62" s="146">
        <f t="shared" si="137"/>
        <v>4</v>
      </c>
      <c r="O62" s="146">
        <f t="shared" si="137"/>
        <v>2</v>
      </c>
      <c r="P62" s="146">
        <f t="shared" si="137"/>
        <v>4</v>
      </c>
      <c r="Q62" s="146">
        <f t="shared" si="137"/>
        <v>5.3</v>
      </c>
      <c r="R62" s="144" t="s">
        <v>78</v>
      </c>
      <c r="S62" s="149">
        <f t="shared" ref="S62:AH62" si="138">S96</f>
        <v>2.5</v>
      </c>
      <c r="T62" s="149">
        <f t="shared" si="138"/>
        <v>4.9000000000000004</v>
      </c>
      <c r="U62" s="149">
        <f t="shared" si="138"/>
        <v>4.9000000000000004</v>
      </c>
      <c r="V62" s="149">
        <f t="shared" si="138"/>
        <v>6.8</v>
      </c>
      <c r="W62" s="149">
        <f t="shared" si="138"/>
        <v>4.9000000000000004</v>
      </c>
      <c r="X62" s="149">
        <f t="shared" si="138"/>
        <v>2.5</v>
      </c>
      <c r="Y62" s="149">
        <f t="shared" si="138"/>
        <v>4.9000000000000004</v>
      </c>
      <c r="Z62" s="150">
        <f t="shared" si="138"/>
        <v>6.8</v>
      </c>
      <c r="AA62" s="151">
        <f t="shared" si="138"/>
        <v>3</v>
      </c>
      <c r="AB62" s="149">
        <f t="shared" si="138"/>
        <v>6</v>
      </c>
      <c r="AC62" s="149">
        <f t="shared" si="138"/>
        <v>6</v>
      </c>
      <c r="AD62" s="149">
        <f t="shared" si="138"/>
        <v>8.4</v>
      </c>
      <c r="AE62" s="149">
        <f t="shared" si="138"/>
        <v>6</v>
      </c>
      <c r="AF62" s="149">
        <f t="shared" si="138"/>
        <v>3</v>
      </c>
      <c r="AG62" s="149">
        <f t="shared" si="138"/>
        <v>6</v>
      </c>
      <c r="AH62" s="149">
        <f t="shared" si="138"/>
        <v>8.4</v>
      </c>
      <c r="AI62" s="144" t="s">
        <v>78</v>
      </c>
      <c r="AJ62" s="149">
        <f t="shared" ref="AJ62:AY62" si="139">AJ96</f>
        <v>3.5</v>
      </c>
      <c r="AK62" s="149">
        <f t="shared" si="139"/>
        <v>7</v>
      </c>
      <c r="AL62" s="149">
        <f t="shared" si="139"/>
        <v>7</v>
      </c>
      <c r="AM62" s="149">
        <f t="shared" si="139"/>
        <v>10</v>
      </c>
      <c r="AN62" s="149">
        <f t="shared" si="139"/>
        <v>7</v>
      </c>
      <c r="AO62" s="149">
        <f t="shared" si="139"/>
        <v>3.5</v>
      </c>
      <c r="AP62" s="149">
        <f t="shared" si="139"/>
        <v>7</v>
      </c>
      <c r="AQ62" s="150">
        <f t="shared" si="139"/>
        <v>10</v>
      </c>
      <c r="AR62" s="151">
        <f t="shared" si="139"/>
        <v>5.0999999999999996</v>
      </c>
      <c r="AS62" s="149">
        <f t="shared" si="139"/>
        <v>10</v>
      </c>
      <c r="AT62" s="149">
        <f t="shared" si="139"/>
        <v>10</v>
      </c>
      <c r="AU62" s="149">
        <f t="shared" si="139"/>
        <v>14.8</v>
      </c>
      <c r="AV62" s="149">
        <f t="shared" si="139"/>
        <v>10</v>
      </c>
      <c r="AW62" s="149">
        <f t="shared" si="139"/>
        <v>5.0999999999999996</v>
      </c>
      <c r="AX62" s="149">
        <f t="shared" si="139"/>
        <v>10</v>
      </c>
      <c r="AY62" s="149">
        <f t="shared" si="139"/>
        <v>14.8</v>
      </c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</row>
    <row r="63" spans="1:77" ht="15.75" customHeight="1" x14ac:dyDescent="0.3">
      <c r="A63" s="152" t="str">
        <f>+VLOOKUP(BC17,BD19:BT24,17,FALSE)</f>
        <v>*Reduceringsfaktor anvendes ved reduktion af varmeydelsen, f.eks. hvor radiatorer skal monteres i grav eller under loft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2"/>
      <c r="AI63" s="8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2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</row>
    <row r="64" spans="1:77" ht="15.75" customHeight="1" x14ac:dyDescent="0.3">
      <c r="A64" s="153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9"/>
      <c r="N64" s="9"/>
      <c r="O64" s="9"/>
      <c r="P64" s="9"/>
      <c r="Q64" s="12"/>
      <c r="R64" s="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2"/>
      <c r="AI64" s="8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2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</row>
    <row r="65" spans="1:77" ht="15.75" customHeight="1" x14ac:dyDescent="0.3">
      <c r="A65" s="155" t="s">
        <v>79</v>
      </c>
      <c r="B65" s="267">
        <f ca="1">NOW()</f>
        <v>46161.873954976851</v>
      </c>
      <c r="C65" s="243"/>
      <c r="D65" s="156"/>
      <c r="E65" s="156"/>
      <c r="F65" s="156"/>
      <c r="G65" s="156"/>
      <c r="H65" s="156"/>
      <c r="I65" s="156"/>
      <c r="J65" s="156"/>
      <c r="K65" s="156"/>
      <c r="L65" s="156"/>
      <c r="M65" s="157"/>
      <c r="N65" s="157"/>
      <c r="O65" s="157"/>
      <c r="P65" s="157"/>
      <c r="Q65" s="30"/>
      <c r="R65" s="158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30"/>
      <c r="AI65" s="158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30"/>
      <c r="AZ65" s="159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</row>
    <row r="66" spans="1:77" ht="15.75" hidden="1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</row>
    <row r="67" spans="1:77" ht="15.75" hidden="1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</row>
    <row r="68" spans="1:77" ht="15.75" hidden="1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</row>
    <row r="69" spans="1:77" ht="15.75" hidden="1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</row>
    <row r="70" spans="1:77" ht="15.75" hidden="1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</row>
    <row r="71" spans="1:77" ht="15.75" hidden="1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</row>
    <row r="72" spans="1:77" ht="15.75" hidden="1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</row>
    <row r="73" spans="1:77" ht="15.75" hidden="1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</row>
    <row r="74" spans="1:77" ht="15.75" hidden="1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</row>
    <row r="75" spans="1:77" ht="15.75" hidden="1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</row>
    <row r="76" spans="1:77" ht="15.75" hidden="1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</row>
    <row r="77" spans="1:77" ht="15.75" hidden="1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</row>
    <row r="78" spans="1:77" ht="15.75" hidden="1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</row>
    <row r="79" spans="1:77" ht="15.75" hidden="1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</row>
    <row r="80" spans="1:77" ht="15.75" hidden="1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</row>
    <row r="81" spans="1:77" ht="15.75" hidden="1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</row>
    <row r="82" spans="1:77" ht="15.75" hidden="1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</row>
    <row r="83" spans="1:77" ht="15.75" hidden="1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</row>
    <row r="84" spans="1:77" ht="15.75" hidden="1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</row>
    <row r="85" spans="1:77" ht="15.75" hidden="1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</row>
    <row r="86" spans="1:77" ht="15.75" hidden="1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</row>
    <row r="87" spans="1:77" ht="15.75" hidden="1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</row>
    <row r="88" spans="1:77" ht="15.75" hidden="1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</row>
    <row r="89" spans="1:77" ht="15.75" hidden="1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</row>
    <row r="90" spans="1:77" ht="15" hidden="1" customHeight="1" x14ac:dyDescent="0.3">
      <c r="A90" s="263" t="s">
        <v>80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2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</row>
    <row r="91" spans="1:77" ht="15.75" hidden="1" customHeight="1" x14ac:dyDescent="0.3">
      <c r="A91" s="233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  <c r="AV91" s="234"/>
      <c r="AW91" s="234"/>
      <c r="AX91" s="234"/>
      <c r="AY91" s="235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</row>
    <row r="92" spans="1:77" ht="15.75" hidden="1" customHeight="1" x14ac:dyDescent="0.3">
      <c r="A92" s="160" t="s">
        <v>73</v>
      </c>
      <c r="B92" s="161">
        <v>1.3797999999999999</v>
      </c>
      <c r="C92" s="162">
        <v>1.3427</v>
      </c>
      <c r="D92" s="162">
        <v>1.3886000000000001</v>
      </c>
      <c r="E92" s="162">
        <v>1.2770999999999999</v>
      </c>
      <c r="F92" s="162">
        <v>1.375</v>
      </c>
      <c r="G92" s="162">
        <v>1.3456999999999999</v>
      </c>
      <c r="H92" s="162">
        <v>1.3424199999999999</v>
      </c>
      <c r="I92" s="163">
        <v>1.2976000000000001</v>
      </c>
      <c r="J92" s="162">
        <v>1.2939000000000001</v>
      </c>
      <c r="K92" s="162">
        <v>1.3476999999999999</v>
      </c>
      <c r="L92" s="162">
        <v>1.3789</v>
      </c>
      <c r="M92" s="162">
        <v>1.2903</v>
      </c>
      <c r="N92" s="162">
        <v>1.3062</v>
      </c>
      <c r="O92" s="162">
        <v>1.3313999999999999</v>
      </c>
      <c r="P92" s="162">
        <v>1.2941</v>
      </c>
      <c r="Q92" s="162">
        <v>1.3151999999999999</v>
      </c>
      <c r="R92" s="160" t="s">
        <v>73</v>
      </c>
      <c r="S92" s="162">
        <v>1.3019000000000001</v>
      </c>
      <c r="T92" s="162">
        <v>1.3229</v>
      </c>
      <c r="U92" s="162">
        <v>1.3436999999999999</v>
      </c>
      <c r="V92" s="162">
        <v>1.2891999999999999</v>
      </c>
      <c r="W92" s="162">
        <v>1.2999000000000001</v>
      </c>
      <c r="X92" s="162">
        <v>1.3227</v>
      </c>
      <c r="Y92" s="162">
        <v>1.3051999999999999</v>
      </c>
      <c r="Z92" s="163">
        <v>1.3095000000000001</v>
      </c>
      <c r="AA92" s="164">
        <v>1.31</v>
      </c>
      <c r="AB92" s="162">
        <v>1.3055000000000001</v>
      </c>
      <c r="AC92" s="162">
        <v>1.3185</v>
      </c>
      <c r="AD92" s="162">
        <v>1.2892999999999999</v>
      </c>
      <c r="AE92" s="162">
        <v>1.3002</v>
      </c>
      <c r="AF92" s="162">
        <v>1.3164</v>
      </c>
      <c r="AG92" s="162">
        <v>1.3173999999999999</v>
      </c>
      <c r="AH92" s="162">
        <v>1.3070999999999999</v>
      </c>
      <c r="AI92" s="160" t="s">
        <v>73</v>
      </c>
      <c r="AJ92" s="162">
        <v>1.3179000000000001</v>
      </c>
      <c r="AK92" s="162">
        <v>1.2954000000000001</v>
      </c>
      <c r="AL92" s="162">
        <v>1.3031999999999999</v>
      </c>
      <c r="AM92" s="162">
        <v>1.2907999999999999</v>
      </c>
      <c r="AN92" s="162">
        <v>1.3069999999999999</v>
      </c>
      <c r="AO92" s="162">
        <v>1.3124</v>
      </c>
      <c r="AP92" s="162">
        <v>1.3309</v>
      </c>
      <c r="AQ92" s="163">
        <v>1.3082</v>
      </c>
      <c r="AR92" s="164">
        <v>1.3414999999999999</v>
      </c>
      <c r="AS92" s="162">
        <v>1.3097000000000001</v>
      </c>
      <c r="AT92" s="162">
        <v>1.3167</v>
      </c>
      <c r="AU92" s="162">
        <v>1.3027</v>
      </c>
      <c r="AV92" s="162">
        <v>1.3668</v>
      </c>
      <c r="AW92" s="162">
        <v>1.3149999999999999</v>
      </c>
      <c r="AX92" s="162">
        <v>1.3782000000000001</v>
      </c>
      <c r="AY92" s="162">
        <v>1.3318000000000001</v>
      </c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</row>
    <row r="93" spans="1:77" ht="15.75" hidden="1" customHeight="1" x14ac:dyDescent="0.3">
      <c r="A93" s="165" t="s">
        <v>81</v>
      </c>
      <c r="B93" s="166">
        <v>274</v>
      </c>
      <c r="C93" s="167">
        <v>463</v>
      </c>
      <c r="D93" s="167">
        <v>473</v>
      </c>
      <c r="E93" s="167">
        <v>685</v>
      </c>
      <c r="F93" s="167">
        <v>619</v>
      </c>
      <c r="G93" s="167">
        <v>389</v>
      </c>
      <c r="H93" s="167">
        <v>762</v>
      </c>
      <c r="I93" s="168">
        <v>1116</v>
      </c>
      <c r="J93" s="169">
        <v>363</v>
      </c>
      <c r="K93" s="167">
        <v>608</v>
      </c>
      <c r="L93" s="167">
        <v>625</v>
      </c>
      <c r="M93" s="167">
        <v>869</v>
      </c>
      <c r="N93" s="167">
        <v>851</v>
      </c>
      <c r="O93" s="167">
        <v>526</v>
      </c>
      <c r="P93" s="167">
        <v>1057</v>
      </c>
      <c r="Q93" s="167">
        <v>1515</v>
      </c>
      <c r="R93" s="165" t="s">
        <v>82</v>
      </c>
      <c r="S93" s="167">
        <v>446</v>
      </c>
      <c r="T93" s="167">
        <v>753</v>
      </c>
      <c r="U93" s="167">
        <v>783</v>
      </c>
      <c r="V93" s="167">
        <v>1081</v>
      </c>
      <c r="W93" s="167">
        <v>1056</v>
      </c>
      <c r="X93" s="167">
        <v>671</v>
      </c>
      <c r="Y93" s="167">
        <v>1313</v>
      </c>
      <c r="Z93" s="168">
        <v>1891</v>
      </c>
      <c r="AA93" s="169">
        <v>531</v>
      </c>
      <c r="AB93" s="167">
        <v>888</v>
      </c>
      <c r="AC93" s="167">
        <v>934</v>
      </c>
      <c r="AD93" s="167">
        <v>1279</v>
      </c>
      <c r="AE93" s="167">
        <v>1245</v>
      </c>
      <c r="AF93" s="167">
        <v>811</v>
      </c>
      <c r="AG93" s="167">
        <v>1553</v>
      </c>
      <c r="AH93" s="167">
        <v>2239</v>
      </c>
      <c r="AI93" s="165" t="s">
        <v>83</v>
      </c>
      <c r="AJ93" s="167">
        <v>618</v>
      </c>
      <c r="AK93" s="167">
        <v>1039</v>
      </c>
      <c r="AL93" s="167">
        <v>1081</v>
      </c>
      <c r="AM93" s="167">
        <v>1464</v>
      </c>
      <c r="AN93" s="167">
        <v>1419</v>
      </c>
      <c r="AO93" s="167">
        <v>946</v>
      </c>
      <c r="AP93" s="167">
        <v>1779</v>
      </c>
      <c r="AQ93" s="168">
        <v>2561</v>
      </c>
      <c r="AR93" s="169">
        <v>899</v>
      </c>
      <c r="AS93" s="167">
        <v>1468</v>
      </c>
      <c r="AT93" s="167">
        <v>1494</v>
      </c>
      <c r="AU93" s="167">
        <v>1944</v>
      </c>
      <c r="AV93" s="167">
        <v>1849</v>
      </c>
      <c r="AW93" s="167">
        <v>1313</v>
      </c>
      <c r="AX93" s="167">
        <v>2376</v>
      </c>
      <c r="AY93" s="167">
        <v>3374</v>
      </c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</row>
    <row r="94" spans="1:77" ht="15.75" hidden="1" customHeight="1" x14ac:dyDescent="0.3">
      <c r="A94" s="170" t="s">
        <v>84</v>
      </c>
      <c r="B94" s="171">
        <f t="shared" ref="B94:Q94" si="140">B93*1.02</f>
        <v>279.48</v>
      </c>
      <c r="C94" s="171">
        <f t="shared" si="140"/>
        <v>472.26</v>
      </c>
      <c r="D94" s="171">
        <f t="shared" si="140"/>
        <v>482.46000000000004</v>
      </c>
      <c r="E94" s="171">
        <f t="shared" si="140"/>
        <v>698.7</v>
      </c>
      <c r="F94" s="171">
        <f t="shared" si="140"/>
        <v>631.38</v>
      </c>
      <c r="G94" s="171">
        <f t="shared" si="140"/>
        <v>396.78000000000003</v>
      </c>
      <c r="H94" s="171">
        <f t="shared" si="140"/>
        <v>777.24</v>
      </c>
      <c r="I94" s="171">
        <f t="shared" si="140"/>
        <v>1138.32</v>
      </c>
      <c r="J94" s="171">
        <f t="shared" si="140"/>
        <v>370.26</v>
      </c>
      <c r="K94" s="171">
        <f t="shared" si="140"/>
        <v>620.16</v>
      </c>
      <c r="L94" s="171">
        <f t="shared" si="140"/>
        <v>637.5</v>
      </c>
      <c r="M94" s="171">
        <f t="shared" si="140"/>
        <v>886.38</v>
      </c>
      <c r="N94" s="171">
        <f t="shared" si="140"/>
        <v>868.02</v>
      </c>
      <c r="O94" s="171">
        <f t="shared" si="140"/>
        <v>536.52</v>
      </c>
      <c r="P94" s="171">
        <f t="shared" si="140"/>
        <v>1078.1400000000001</v>
      </c>
      <c r="Q94" s="171">
        <f t="shared" si="140"/>
        <v>1545.3</v>
      </c>
      <c r="R94" s="172" t="str">
        <f>A94</f>
        <v>TILLÆG</v>
      </c>
      <c r="S94" s="171">
        <f t="shared" ref="S94:AH94" si="141">S93*1.02</f>
        <v>454.92</v>
      </c>
      <c r="T94" s="171">
        <f t="shared" si="141"/>
        <v>768.06000000000006</v>
      </c>
      <c r="U94" s="171">
        <f t="shared" si="141"/>
        <v>798.66</v>
      </c>
      <c r="V94" s="171">
        <f t="shared" si="141"/>
        <v>1102.6200000000001</v>
      </c>
      <c r="W94" s="171">
        <f t="shared" si="141"/>
        <v>1077.1200000000001</v>
      </c>
      <c r="X94" s="171">
        <f t="shared" si="141"/>
        <v>684.42</v>
      </c>
      <c r="Y94" s="171">
        <f t="shared" si="141"/>
        <v>1339.26</v>
      </c>
      <c r="Z94" s="171">
        <f t="shared" si="141"/>
        <v>1928.82</v>
      </c>
      <c r="AA94" s="171">
        <f t="shared" si="141"/>
        <v>541.62</v>
      </c>
      <c r="AB94" s="171">
        <f t="shared" si="141"/>
        <v>905.76</v>
      </c>
      <c r="AC94" s="171">
        <f t="shared" si="141"/>
        <v>952.68000000000006</v>
      </c>
      <c r="AD94" s="171">
        <f t="shared" si="141"/>
        <v>1304.58</v>
      </c>
      <c r="AE94" s="171">
        <f t="shared" si="141"/>
        <v>1269.9000000000001</v>
      </c>
      <c r="AF94" s="171">
        <f t="shared" si="141"/>
        <v>827.22</v>
      </c>
      <c r="AG94" s="171">
        <f t="shared" si="141"/>
        <v>1584.06</v>
      </c>
      <c r="AH94" s="171">
        <f t="shared" si="141"/>
        <v>2283.7800000000002</v>
      </c>
      <c r="AI94" s="172" t="str">
        <f>R94</f>
        <v>TILLÆG</v>
      </c>
      <c r="AJ94" s="171">
        <f t="shared" ref="AJ94:AY94" si="142">AJ93*1.02</f>
        <v>630.36</v>
      </c>
      <c r="AK94" s="171">
        <f t="shared" si="142"/>
        <v>1059.78</v>
      </c>
      <c r="AL94" s="171">
        <f t="shared" si="142"/>
        <v>1102.6200000000001</v>
      </c>
      <c r="AM94" s="171">
        <f t="shared" si="142"/>
        <v>1493.28</v>
      </c>
      <c r="AN94" s="171">
        <f t="shared" si="142"/>
        <v>1447.38</v>
      </c>
      <c r="AO94" s="171">
        <f t="shared" si="142"/>
        <v>964.92000000000007</v>
      </c>
      <c r="AP94" s="171">
        <f t="shared" si="142"/>
        <v>1814.58</v>
      </c>
      <c r="AQ94" s="171">
        <f t="shared" si="142"/>
        <v>2612.2200000000003</v>
      </c>
      <c r="AR94" s="171">
        <f t="shared" si="142"/>
        <v>916.98</v>
      </c>
      <c r="AS94" s="171">
        <f t="shared" si="142"/>
        <v>1497.3600000000001</v>
      </c>
      <c r="AT94" s="171">
        <f t="shared" si="142"/>
        <v>1523.88</v>
      </c>
      <c r="AU94" s="171">
        <f t="shared" si="142"/>
        <v>1982.88</v>
      </c>
      <c r="AV94" s="171">
        <f t="shared" si="142"/>
        <v>1885.98</v>
      </c>
      <c r="AW94" s="171">
        <f t="shared" si="142"/>
        <v>1339.26</v>
      </c>
      <c r="AX94" s="171">
        <f t="shared" si="142"/>
        <v>2423.52</v>
      </c>
      <c r="AY94" s="171">
        <f t="shared" si="142"/>
        <v>3441.48</v>
      </c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</row>
    <row r="95" spans="1:77" ht="15.75" hidden="1" customHeight="1" x14ac:dyDescent="0.3">
      <c r="A95" s="165" t="s">
        <v>77</v>
      </c>
      <c r="B95" s="166">
        <v>5.0999999999999996</v>
      </c>
      <c r="C95" s="173">
        <v>9.9</v>
      </c>
      <c r="D95" s="173">
        <v>9.9</v>
      </c>
      <c r="E95" s="173">
        <v>15.2</v>
      </c>
      <c r="F95" s="173">
        <v>11.5</v>
      </c>
      <c r="G95" s="173">
        <v>6.7</v>
      </c>
      <c r="H95" s="173">
        <v>13.3</v>
      </c>
      <c r="I95" s="174">
        <v>19.899999999999999</v>
      </c>
      <c r="J95" s="175">
        <v>7</v>
      </c>
      <c r="K95" s="173">
        <v>13.6</v>
      </c>
      <c r="L95" s="173">
        <v>13.6</v>
      </c>
      <c r="M95" s="173">
        <v>21.3</v>
      </c>
      <c r="N95" s="173">
        <v>16.2</v>
      </c>
      <c r="O95" s="173">
        <v>21.3</v>
      </c>
      <c r="P95" s="173">
        <v>28.5</v>
      </c>
      <c r="Q95" s="173">
        <v>28.5</v>
      </c>
      <c r="R95" s="165" t="s">
        <v>77</v>
      </c>
      <c r="S95" s="173">
        <v>8.8000000000000007</v>
      </c>
      <c r="T95" s="173">
        <v>17.399999999999999</v>
      </c>
      <c r="U95" s="173">
        <v>17.399999999999999</v>
      </c>
      <c r="V95" s="173">
        <v>26.6</v>
      </c>
      <c r="W95" s="173">
        <v>21</v>
      </c>
      <c r="X95" s="173">
        <v>12.3</v>
      </c>
      <c r="Y95" s="173">
        <v>24.6</v>
      </c>
      <c r="Z95" s="174">
        <v>36.700000000000003</v>
      </c>
      <c r="AA95" s="175">
        <v>10.7</v>
      </c>
      <c r="AB95" s="173">
        <v>21.1</v>
      </c>
      <c r="AC95" s="173">
        <v>21.2</v>
      </c>
      <c r="AD95" s="173">
        <v>32</v>
      </c>
      <c r="AE95" s="173">
        <v>21.1</v>
      </c>
      <c r="AF95" s="173">
        <v>32</v>
      </c>
      <c r="AG95" s="173">
        <v>44.9</v>
      </c>
      <c r="AH95" s="173">
        <v>25.6</v>
      </c>
      <c r="AI95" s="165" t="s">
        <v>77</v>
      </c>
      <c r="AJ95" s="173">
        <v>12.5</v>
      </c>
      <c r="AK95" s="173">
        <v>24.9</v>
      </c>
      <c r="AL95" s="173">
        <v>24.9</v>
      </c>
      <c r="AM95" s="173">
        <v>37.4</v>
      </c>
      <c r="AN95" s="173">
        <v>30.2</v>
      </c>
      <c r="AO95" s="173">
        <v>17.8</v>
      </c>
      <c r="AP95" s="173">
        <v>37.4</v>
      </c>
      <c r="AQ95" s="174">
        <v>53</v>
      </c>
      <c r="AR95" s="175">
        <v>18.100000000000001</v>
      </c>
      <c r="AS95" s="173">
        <v>35.799999999999997</v>
      </c>
      <c r="AT95" s="173">
        <v>35.799999999999997</v>
      </c>
      <c r="AU95" s="173">
        <v>53.7</v>
      </c>
      <c r="AV95" s="173">
        <v>43.4</v>
      </c>
      <c r="AW95" s="173">
        <v>26.1</v>
      </c>
      <c r="AX95" s="173">
        <v>51.7</v>
      </c>
      <c r="AY95" s="173">
        <v>77.7</v>
      </c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</row>
    <row r="96" spans="1:77" ht="15.75" hidden="1" customHeight="1" x14ac:dyDescent="0.3">
      <c r="A96" s="176" t="s">
        <v>78</v>
      </c>
      <c r="B96" s="177">
        <v>1.5</v>
      </c>
      <c r="C96" s="178">
        <v>3</v>
      </c>
      <c r="D96" s="178">
        <v>3</v>
      </c>
      <c r="E96" s="178">
        <v>4.3</v>
      </c>
      <c r="F96" s="178">
        <v>3</v>
      </c>
      <c r="G96" s="178">
        <v>1.5</v>
      </c>
      <c r="H96" s="178">
        <v>3</v>
      </c>
      <c r="I96" s="179">
        <v>4.3</v>
      </c>
      <c r="J96" s="180">
        <v>2</v>
      </c>
      <c r="K96" s="178">
        <v>4</v>
      </c>
      <c r="L96" s="178">
        <v>4</v>
      </c>
      <c r="M96" s="178">
        <v>5.3</v>
      </c>
      <c r="N96" s="178">
        <v>4</v>
      </c>
      <c r="O96" s="178">
        <v>2</v>
      </c>
      <c r="P96" s="178">
        <v>4</v>
      </c>
      <c r="Q96" s="178">
        <v>5.3</v>
      </c>
      <c r="R96" s="176" t="s">
        <v>78</v>
      </c>
      <c r="S96" s="178">
        <v>2.5</v>
      </c>
      <c r="T96" s="178">
        <v>4.9000000000000004</v>
      </c>
      <c r="U96" s="178">
        <v>4.9000000000000004</v>
      </c>
      <c r="V96" s="178">
        <v>6.8</v>
      </c>
      <c r="W96" s="178">
        <v>4.9000000000000004</v>
      </c>
      <c r="X96" s="178">
        <v>2.5</v>
      </c>
      <c r="Y96" s="178">
        <v>4.9000000000000004</v>
      </c>
      <c r="Z96" s="179">
        <v>6.8</v>
      </c>
      <c r="AA96" s="180">
        <v>3</v>
      </c>
      <c r="AB96" s="178">
        <v>6</v>
      </c>
      <c r="AC96" s="178">
        <v>6</v>
      </c>
      <c r="AD96" s="178">
        <v>8.4</v>
      </c>
      <c r="AE96" s="178">
        <v>6</v>
      </c>
      <c r="AF96" s="178">
        <v>3</v>
      </c>
      <c r="AG96" s="178">
        <v>6</v>
      </c>
      <c r="AH96" s="178">
        <v>8.4</v>
      </c>
      <c r="AI96" s="176" t="s">
        <v>78</v>
      </c>
      <c r="AJ96" s="178">
        <v>3.5</v>
      </c>
      <c r="AK96" s="178">
        <v>7</v>
      </c>
      <c r="AL96" s="178">
        <v>7</v>
      </c>
      <c r="AM96" s="178">
        <v>10</v>
      </c>
      <c r="AN96" s="178">
        <v>7</v>
      </c>
      <c r="AO96" s="178">
        <v>3.5</v>
      </c>
      <c r="AP96" s="178">
        <v>7</v>
      </c>
      <c r="AQ96" s="179">
        <v>10</v>
      </c>
      <c r="AR96" s="180">
        <v>5.0999999999999996</v>
      </c>
      <c r="AS96" s="178">
        <v>10</v>
      </c>
      <c r="AT96" s="178">
        <v>10</v>
      </c>
      <c r="AU96" s="178">
        <v>14.8</v>
      </c>
      <c r="AV96" s="178">
        <v>10</v>
      </c>
      <c r="AW96" s="178">
        <v>5.0999999999999996</v>
      </c>
      <c r="AX96" s="178">
        <v>10</v>
      </c>
      <c r="AY96" s="178">
        <v>14.8</v>
      </c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</row>
    <row r="97" spans="1:77" ht="15.75" hidden="1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</row>
    <row r="98" spans="1:77" ht="15.75" hidden="1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</row>
    <row r="99" spans="1:77" ht="15.75" hidden="1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</row>
    <row r="100" spans="1:77" ht="15.75" hidden="1" customHeight="1" x14ac:dyDescent="0.3">
      <c r="A100" s="7"/>
      <c r="B100" s="7"/>
      <c r="C100" s="7"/>
      <c r="D100" s="7"/>
      <c r="E100" s="7"/>
      <c r="F100" s="7" t="s">
        <v>85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</row>
    <row r="101" spans="1:77" ht="15.75" customHeight="1" x14ac:dyDescent="0.3">
      <c r="A101" s="7"/>
      <c r="B101" s="7"/>
      <c r="C101" s="7"/>
      <c r="D101" s="7"/>
      <c r="E101" s="7"/>
      <c r="F101" s="7" t="s">
        <v>86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</row>
    <row r="102" spans="1:77" ht="15.7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</row>
    <row r="103" spans="1:77" ht="15.7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</row>
    <row r="104" spans="1:77" ht="15.7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</row>
    <row r="105" spans="1:77" ht="15.7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</row>
    <row r="106" spans="1:77" ht="15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</row>
    <row r="107" spans="1:77" ht="15.7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</row>
    <row r="108" spans="1:77" ht="15.7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</row>
    <row r="109" spans="1:77" ht="15.7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</row>
    <row r="110" spans="1:77" ht="15.7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</row>
    <row r="111" spans="1:77" ht="15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</row>
    <row r="112" spans="1:77" ht="15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</row>
    <row r="113" spans="1:77" ht="15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</row>
    <row r="114" spans="1:77" ht="15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</row>
    <row r="115" spans="1:77" ht="15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</row>
    <row r="116" spans="1:77" ht="15.7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</row>
    <row r="117" spans="1:77" ht="15.7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</row>
    <row r="118" spans="1:77" ht="15.7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</row>
    <row r="119" spans="1:77" ht="15.7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</row>
    <row r="120" spans="1:77" ht="15.7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</row>
    <row r="121" spans="1:77" ht="15.7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</row>
    <row r="122" spans="1:77" ht="15.7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</row>
    <row r="123" spans="1:77" ht="15.7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</row>
    <row r="124" spans="1:77" ht="15.7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</row>
    <row r="125" spans="1:77" ht="15.7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</row>
    <row r="126" spans="1:77" ht="15.7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</row>
    <row r="127" spans="1:77" ht="15.7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</row>
    <row r="128" spans="1:77" ht="15.7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</row>
    <row r="129" spans="1:77" ht="15.7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</row>
    <row r="130" spans="1:77" ht="15.7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</row>
    <row r="131" spans="1:77" ht="15.7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</row>
    <row r="132" spans="1:77" ht="15.7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</row>
    <row r="133" spans="1:77" ht="15.7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</row>
    <row r="134" spans="1:77" ht="15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</row>
    <row r="135" spans="1:77" ht="15.7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</row>
    <row r="136" spans="1:77" ht="15.7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</row>
    <row r="137" spans="1:77" ht="15.7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</row>
    <row r="138" spans="1:77" ht="15.7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</row>
    <row r="139" spans="1:77" ht="15.7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</row>
    <row r="140" spans="1:77" ht="15.7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</row>
    <row r="141" spans="1:77" ht="15.7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</row>
    <row r="142" spans="1:77" ht="15.7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</row>
    <row r="143" spans="1:77" ht="15.7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</row>
    <row r="144" spans="1:77" ht="15.7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</row>
    <row r="145" spans="1:77" ht="15.7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</row>
    <row r="146" spans="1:77" ht="15.7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</row>
    <row r="147" spans="1:77" ht="15.7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</row>
    <row r="148" spans="1:77" ht="15.7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</row>
    <row r="149" spans="1:77" ht="15.7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</row>
    <row r="150" spans="1:77" ht="15.7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</row>
    <row r="151" spans="1:77" ht="15.7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</row>
    <row r="152" spans="1:77" ht="15.7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</row>
    <row r="153" spans="1:77" ht="15.7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</row>
    <row r="154" spans="1:77" ht="15.7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</row>
    <row r="155" spans="1:77" ht="15.7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</row>
    <row r="156" spans="1:77" ht="15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</row>
    <row r="157" spans="1:77" ht="15.7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</row>
    <row r="158" spans="1:77" ht="15.7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</row>
    <row r="159" spans="1:77" ht="15.7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</row>
    <row r="160" spans="1:77" ht="15.7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</row>
    <row r="161" spans="1:77" ht="15.7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</row>
    <row r="162" spans="1:77" ht="15.7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</row>
    <row r="163" spans="1:77" ht="15.7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</row>
    <row r="164" spans="1:77" ht="15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</row>
    <row r="165" spans="1:77" ht="15.7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</row>
    <row r="166" spans="1:77" ht="15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</row>
    <row r="167" spans="1:77" ht="15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</row>
    <row r="168" spans="1:77" ht="15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</row>
    <row r="169" spans="1:77" ht="15.7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</row>
    <row r="170" spans="1:77" ht="15.7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</row>
    <row r="171" spans="1:77" ht="15.7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</row>
    <row r="172" spans="1:77" ht="15.7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</row>
    <row r="173" spans="1:77" ht="15.7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</row>
    <row r="174" spans="1:77" ht="15.7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</row>
    <row r="175" spans="1:77" ht="15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</row>
    <row r="176" spans="1:77" ht="15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</row>
    <row r="177" spans="1:77" ht="15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</row>
    <row r="178" spans="1:77" ht="15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</row>
    <row r="179" spans="1:77" ht="15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</row>
    <row r="180" spans="1:77" ht="15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</row>
    <row r="181" spans="1:77" ht="15.7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</row>
    <row r="182" spans="1:77" ht="15.7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</row>
    <row r="183" spans="1:77" ht="15.7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</row>
    <row r="184" spans="1:77" ht="15.7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</row>
    <row r="185" spans="1:77" ht="15.7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</row>
    <row r="186" spans="1:77" ht="15.7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</row>
    <row r="187" spans="1:77" ht="15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</row>
    <row r="188" spans="1:77" ht="15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</row>
    <row r="189" spans="1:77" ht="15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</row>
    <row r="190" spans="1:77" ht="15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</row>
    <row r="191" spans="1:77" ht="15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</row>
    <row r="192" spans="1:77" ht="15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</row>
    <row r="193" spans="1:77" ht="15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</row>
    <row r="194" spans="1:77" ht="15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</row>
    <row r="195" spans="1:77" ht="15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</row>
    <row r="196" spans="1:77" ht="15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</row>
    <row r="197" spans="1:77" ht="15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</row>
    <row r="198" spans="1:77" ht="15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</row>
    <row r="199" spans="1:77" ht="15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</row>
    <row r="200" spans="1:77" ht="15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</row>
    <row r="201" spans="1:77" ht="15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</row>
    <row r="202" spans="1:77" ht="15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</row>
    <row r="203" spans="1:77" ht="15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</row>
    <row r="204" spans="1:77" ht="15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</row>
    <row r="205" spans="1:77" ht="15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</row>
    <row r="206" spans="1:77" ht="15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</row>
    <row r="207" spans="1:77" ht="15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</row>
    <row r="208" spans="1:77" ht="15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</row>
    <row r="209" spans="1:77" ht="15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</row>
    <row r="210" spans="1:77" ht="15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</row>
    <row r="211" spans="1:77" ht="15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</row>
    <row r="212" spans="1:77" ht="15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</row>
    <row r="213" spans="1:77" ht="15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</row>
    <row r="214" spans="1:77" ht="15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</row>
    <row r="215" spans="1:77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</row>
    <row r="216" spans="1:77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</row>
    <row r="217" spans="1:77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</row>
    <row r="218" spans="1:77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</row>
    <row r="219" spans="1:77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</row>
    <row r="220" spans="1:77" ht="15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</row>
    <row r="221" spans="1:77" ht="15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</row>
    <row r="222" spans="1:77" ht="15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</row>
    <row r="223" spans="1:77" ht="15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</row>
    <row r="224" spans="1:77" ht="15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</row>
    <row r="225" spans="1:77" ht="15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</row>
    <row r="226" spans="1:77" ht="15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</row>
    <row r="227" spans="1:77" ht="15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</row>
    <row r="228" spans="1:77" ht="15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</row>
    <row r="229" spans="1:77" ht="15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</row>
    <row r="230" spans="1:77" ht="15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</row>
    <row r="231" spans="1:77" ht="15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</row>
    <row r="232" spans="1:77" ht="15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</row>
    <row r="233" spans="1:77" ht="15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</row>
    <row r="234" spans="1:77" ht="15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</row>
    <row r="235" spans="1:77" ht="15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</row>
    <row r="236" spans="1:77" ht="15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</row>
    <row r="237" spans="1:77" ht="15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</row>
    <row r="238" spans="1:77" ht="15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</row>
    <row r="239" spans="1:77" ht="15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</row>
    <row r="240" spans="1:77" ht="15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</row>
    <row r="241" spans="1:77" ht="15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</row>
    <row r="242" spans="1:77" ht="15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</row>
    <row r="243" spans="1:77" ht="15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</row>
    <row r="244" spans="1:77" ht="15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</row>
    <row r="245" spans="1:77" ht="15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</row>
    <row r="246" spans="1:77" ht="15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</row>
    <row r="247" spans="1:77" ht="15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</row>
    <row r="248" spans="1:77" ht="15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</row>
    <row r="249" spans="1:77" ht="15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</row>
    <row r="250" spans="1:77" ht="15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</row>
    <row r="251" spans="1:77" ht="15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</row>
    <row r="252" spans="1:77" ht="15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</row>
    <row r="253" spans="1:77" ht="15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</row>
    <row r="254" spans="1:77" ht="15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</row>
    <row r="255" spans="1:77" ht="15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</row>
    <row r="256" spans="1:77" ht="15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</row>
    <row r="257" spans="1:77" ht="15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</row>
    <row r="258" spans="1:77" ht="15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</row>
    <row r="259" spans="1:77" ht="15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</row>
    <row r="260" spans="1:77" ht="15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</row>
    <row r="261" spans="1:77" ht="15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</row>
    <row r="262" spans="1:77" ht="15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</row>
    <row r="263" spans="1:77" ht="15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</row>
    <row r="264" spans="1:77" ht="15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</row>
    <row r="265" spans="1:77" ht="15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</row>
    <row r="266" spans="1:77" ht="15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</row>
    <row r="267" spans="1:77" ht="15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</row>
    <row r="268" spans="1:77" ht="15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</row>
    <row r="269" spans="1:77" ht="15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</row>
    <row r="270" spans="1:77" ht="15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</row>
    <row r="271" spans="1:77" ht="15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</row>
    <row r="272" spans="1:77" ht="15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</row>
    <row r="273" spans="1:77" ht="15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</row>
    <row r="274" spans="1:77" ht="15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</row>
    <row r="275" spans="1:77" ht="15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</row>
    <row r="276" spans="1:77" ht="15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</row>
    <row r="277" spans="1:77" ht="15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</row>
    <row r="278" spans="1:77" ht="15.7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</row>
    <row r="279" spans="1:77" ht="15.7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</row>
    <row r="280" spans="1:77" ht="15.7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</row>
    <row r="281" spans="1:77" ht="15.7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</row>
    <row r="282" spans="1:77" ht="15.7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</row>
    <row r="283" spans="1:77" ht="15.7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</row>
    <row r="284" spans="1:77" ht="15.7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</row>
    <row r="285" spans="1:77" ht="15.7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</row>
    <row r="286" spans="1:77" ht="15.7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</row>
    <row r="287" spans="1:77" ht="15.7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</row>
    <row r="288" spans="1:77" ht="15.7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</row>
    <row r="289" spans="1:77" ht="15.7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</row>
    <row r="290" spans="1:77" ht="15.7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</row>
    <row r="291" spans="1:77" ht="15.7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</row>
    <row r="292" spans="1:77" ht="15.7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</row>
    <row r="293" spans="1:77" ht="15.7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</row>
    <row r="294" spans="1:77" ht="15.7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</row>
    <row r="295" spans="1:77" ht="15.7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</row>
    <row r="296" spans="1:77" ht="15.7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</row>
    <row r="297" spans="1:77" ht="15.7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</row>
    <row r="298" spans="1:77" ht="15.7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</row>
    <row r="299" spans="1:77" ht="15.7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</row>
    <row r="300" spans="1:77" ht="15.7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</row>
    <row r="301" spans="1:77" ht="15.7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</row>
    <row r="302" spans="1:77" ht="15.7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</row>
    <row r="303" spans="1:77" ht="15.7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</row>
    <row r="304" spans="1:77" ht="15.7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</row>
    <row r="305" spans="1:77" ht="15.7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</row>
    <row r="306" spans="1:77" ht="15.7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</row>
    <row r="307" spans="1:77" ht="15.7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</row>
    <row r="308" spans="1:77" ht="15.7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</row>
    <row r="309" spans="1:77" ht="15.7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</row>
    <row r="310" spans="1:77" ht="15.7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</row>
    <row r="311" spans="1:77" ht="15.7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</row>
    <row r="312" spans="1:77" ht="15.7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</row>
    <row r="313" spans="1:77" ht="15.7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</row>
    <row r="314" spans="1:77" ht="15.7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</row>
    <row r="315" spans="1:77" ht="15.7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</row>
    <row r="316" spans="1:77" ht="15.7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</row>
    <row r="317" spans="1:77" ht="15.7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</row>
    <row r="318" spans="1:77" ht="15.7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</row>
    <row r="319" spans="1:77" ht="15.7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</row>
    <row r="320" spans="1:77" ht="15.7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</row>
    <row r="321" spans="1:77" ht="15.7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</row>
    <row r="322" spans="1:77" ht="15.7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</row>
    <row r="323" spans="1:77" ht="15.7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</row>
    <row r="324" spans="1:77" ht="15.7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</row>
    <row r="325" spans="1:77" ht="15.7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</row>
    <row r="326" spans="1:77" ht="15.7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</row>
    <row r="327" spans="1:77" ht="15.7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</row>
    <row r="328" spans="1:77" ht="15.7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</row>
    <row r="329" spans="1:77" ht="15.7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</row>
    <row r="330" spans="1:77" ht="15.7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</row>
    <row r="331" spans="1:77" ht="15.7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</row>
    <row r="332" spans="1:77" ht="15.7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</row>
    <row r="333" spans="1:77" ht="15.7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</row>
    <row r="334" spans="1:77" ht="15.7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</row>
    <row r="335" spans="1:77" ht="15.7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</row>
    <row r="336" spans="1:77" ht="15.7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</row>
    <row r="337" spans="1:77" ht="15.7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</row>
    <row r="338" spans="1:77" ht="15.7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</row>
    <row r="339" spans="1:77" ht="15.7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</row>
    <row r="340" spans="1:77" ht="15.7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</row>
    <row r="341" spans="1:77" ht="15.7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</row>
    <row r="342" spans="1:77" ht="15.7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</row>
    <row r="343" spans="1:77" ht="15.7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</row>
    <row r="344" spans="1:77" ht="15.7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</row>
    <row r="345" spans="1:77" ht="15.7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</row>
    <row r="346" spans="1:77" ht="15.7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</row>
    <row r="347" spans="1:77" ht="15.7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</row>
    <row r="348" spans="1:77" ht="15.7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</row>
    <row r="349" spans="1:77" ht="15.7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</row>
    <row r="350" spans="1:77" ht="15.7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</row>
    <row r="351" spans="1:77" ht="15.7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</row>
    <row r="352" spans="1:77" ht="15.7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</row>
    <row r="353" spans="1:77" ht="15.7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</row>
    <row r="354" spans="1:77" ht="15.7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</row>
    <row r="355" spans="1:77" ht="15.7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</row>
    <row r="356" spans="1:77" ht="15.7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</row>
    <row r="357" spans="1:77" ht="15.7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</row>
    <row r="358" spans="1:77" ht="15.7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</row>
    <row r="359" spans="1:77" ht="15.7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</row>
    <row r="360" spans="1:77" ht="15.7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</row>
    <row r="361" spans="1:77" ht="15.7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</row>
    <row r="362" spans="1:77" ht="15.7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</row>
    <row r="363" spans="1:77" ht="15.7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</row>
    <row r="364" spans="1:77" ht="15.7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</row>
    <row r="365" spans="1:77" ht="15.7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</row>
    <row r="366" spans="1:77" ht="15.7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</row>
    <row r="367" spans="1:77" ht="15.7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</row>
    <row r="368" spans="1:77" ht="15.7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</row>
    <row r="369" spans="1:77" ht="15.7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</row>
    <row r="370" spans="1:77" ht="15.7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</row>
    <row r="371" spans="1:77" ht="15.7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</row>
    <row r="372" spans="1:77" ht="15.7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</row>
    <row r="373" spans="1:77" ht="15.7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</row>
    <row r="374" spans="1:77" ht="15.7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</row>
    <row r="375" spans="1:77" ht="15.7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</row>
    <row r="376" spans="1:77" ht="15.7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</row>
    <row r="377" spans="1:77" ht="15.7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</row>
    <row r="378" spans="1:77" ht="15.7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</row>
    <row r="379" spans="1:77" ht="15.7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</row>
    <row r="380" spans="1:77" ht="15.7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</row>
    <row r="381" spans="1:77" ht="15.7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</row>
    <row r="382" spans="1:77" ht="15.7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</row>
    <row r="383" spans="1:77" ht="15.7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</row>
    <row r="384" spans="1:77" ht="15.7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</row>
    <row r="385" spans="1:77" ht="15.7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</row>
    <row r="386" spans="1:77" ht="15.7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</row>
    <row r="387" spans="1:77" ht="15.7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</row>
    <row r="388" spans="1:77" ht="15.7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</row>
    <row r="389" spans="1:77" ht="15.7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</row>
    <row r="390" spans="1:77" ht="15.7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</row>
    <row r="391" spans="1:77" ht="15.7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</row>
    <row r="392" spans="1:77" ht="15.7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</row>
    <row r="393" spans="1:77" ht="15.7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</row>
    <row r="394" spans="1:77" ht="15.7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</row>
    <row r="395" spans="1:77" ht="15.7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</row>
    <row r="396" spans="1:77" ht="15.7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</row>
    <row r="397" spans="1:77" ht="15.7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</row>
    <row r="398" spans="1:77" ht="15.7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</row>
    <row r="399" spans="1:77" ht="15.7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</row>
    <row r="400" spans="1:77" ht="15.7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</row>
    <row r="401" spans="1:77" ht="15.7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</row>
    <row r="402" spans="1:77" ht="15.7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</row>
    <row r="403" spans="1:77" ht="15.7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</row>
    <row r="404" spans="1:77" ht="15.7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</row>
    <row r="405" spans="1:77" ht="15.7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</row>
    <row r="406" spans="1:77" ht="15.7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</row>
    <row r="407" spans="1:77" ht="15.7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</row>
    <row r="408" spans="1:77" ht="15.7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</row>
    <row r="409" spans="1:77" ht="15.7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</row>
    <row r="410" spans="1:77" ht="15.7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</row>
    <row r="411" spans="1:77" ht="15.7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</row>
    <row r="412" spans="1:77" ht="15.7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</row>
    <row r="413" spans="1:77" ht="15.7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</row>
    <row r="414" spans="1:77" ht="15.7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</row>
    <row r="415" spans="1:77" ht="15.7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</row>
    <row r="416" spans="1:77" ht="15.7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</row>
    <row r="417" spans="1:77" ht="15.7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</row>
    <row r="418" spans="1:77" ht="15.7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</row>
    <row r="419" spans="1:77" ht="15.7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</row>
    <row r="420" spans="1:77" ht="15.7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</row>
    <row r="421" spans="1:77" ht="15.7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</row>
    <row r="422" spans="1:77" ht="15.7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</row>
    <row r="423" spans="1:77" ht="15.7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</row>
    <row r="424" spans="1:77" ht="15.7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</row>
    <row r="425" spans="1:77" ht="15.7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</row>
    <row r="426" spans="1:77" ht="15.7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</row>
    <row r="427" spans="1:77" ht="15.7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</row>
    <row r="428" spans="1:77" ht="15.7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</row>
    <row r="429" spans="1:77" ht="15.7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</row>
    <row r="430" spans="1:77" ht="15.7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</row>
    <row r="431" spans="1:77" ht="15.7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</row>
    <row r="432" spans="1:77" ht="15.7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</row>
    <row r="433" spans="1:77" ht="15.7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</row>
    <row r="434" spans="1:77" ht="15.7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</row>
    <row r="435" spans="1:77" ht="15.7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</row>
    <row r="436" spans="1:77" ht="15.7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</row>
    <row r="437" spans="1:77" ht="15.7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</row>
    <row r="438" spans="1:77" ht="15.7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</row>
    <row r="439" spans="1:77" ht="15.7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</row>
    <row r="440" spans="1:77" ht="15.7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</row>
    <row r="441" spans="1:77" ht="15.7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</row>
    <row r="442" spans="1:77" ht="15.7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</row>
    <row r="443" spans="1:77" ht="15.7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</row>
    <row r="444" spans="1:77" ht="15.7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</row>
    <row r="445" spans="1:77" ht="15.7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</row>
    <row r="446" spans="1:77" ht="15.7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</row>
    <row r="447" spans="1:77" ht="15.7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</row>
    <row r="448" spans="1:77" ht="15.7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</row>
    <row r="449" spans="1:77" ht="15.7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</row>
    <row r="450" spans="1:77" ht="15.7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</row>
    <row r="451" spans="1:77" ht="15.7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</row>
    <row r="452" spans="1:77" ht="15.7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</row>
    <row r="453" spans="1:77" ht="15.7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</row>
    <row r="454" spans="1:77" ht="15.7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</row>
    <row r="455" spans="1:77" ht="15.7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</row>
    <row r="456" spans="1:77" ht="15.7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</row>
    <row r="457" spans="1:77" ht="15.7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</row>
    <row r="458" spans="1:77" ht="15.7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</row>
    <row r="459" spans="1:77" ht="15.7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</row>
    <row r="460" spans="1:77" ht="15.7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</row>
    <row r="461" spans="1:77" ht="15.7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</row>
    <row r="462" spans="1:77" ht="15.7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</row>
    <row r="463" spans="1:77" ht="15.7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</row>
    <row r="464" spans="1:77" ht="15.7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</row>
    <row r="465" spans="1:77" ht="15.7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</row>
    <row r="466" spans="1:77" ht="15.7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</row>
    <row r="467" spans="1:77" ht="15.7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</row>
    <row r="468" spans="1:77" ht="15.7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</row>
    <row r="469" spans="1:77" ht="15.7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</row>
    <row r="470" spans="1:77" ht="15.7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</row>
    <row r="471" spans="1:77" ht="15.7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</row>
    <row r="472" spans="1:77" ht="15.7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</row>
    <row r="473" spans="1:77" ht="15.7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</row>
    <row r="474" spans="1:77" ht="15.7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</row>
    <row r="475" spans="1:77" ht="15.7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</row>
    <row r="476" spans="1:77" ht="15.7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</row>
    <row r="477" spans="1:77" ht="15.7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</row>
    <row r="478" spans="1:77" ht="15.7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</row>
    <row r="479" spans="1:77" ht="15.7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</row>
    <row r="480" spans="1:77" ht="15.7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</row>
    <row r="481" spans="1:77" ht="15.7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</row>
    <row r="482" spans="1:77" ht="15.7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</row>
    <row r="483" spans="1:77" ht="15.7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</row>
    <row r="484" spans="1:77" ht="15.7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</row>
    <row r="485" spans="1:77" ht="15.7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</row>
    <row r="486" spans="1:77" ht="15.7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</row>
    <row r="487" spans="1:77" ht="15.7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</row>
    <row r="488" spans="1:77" ht="15.7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</row>
    <row r="489" spans="1:77" ht="15.7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</row>
    <row r="490" spans="1:77" ht="15.7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</row>
    <row r="491" spans="1:77" ht="15.7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</row>
    <row r="492" spans="1:77" ht="15.7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</row>
    <row r="493" spans="1:77" ht="15.7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</row>
    <row r="494" spans="1:77" ht="15.7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</row>
    <row r="495" spans="1:77" ht="15.7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</row>
    <row r="496" spans="1:77" ht="15.7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</row>
    <row r="497" spans="1:77" ht="15.7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</row>
    <row r="498" spans="1:77" ht="15.7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</row>
    <row r="499" spans="1:77" ht="15.7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</row>
    <row r="500" spans="1:77" ht="15.7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</row>
    <row r="501" spans="1:77" ht="15.7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</row>
    <row r="502" spans="1:77" ht="15.7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</row>
    <row r="503" spans="1:77" ht="15.7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</row>
    <row r="504" spans="1:77" ht="15.7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</row>
    <row r="505" spans="1:77" ht="15.7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</row>
    <row r="506" spans="1:77" ht="15.7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</row>
    <row r="507" spans="1:77" ht="15.7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</row>
    <row r="508" spans="1:77" ht="15.7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</row>
    <row r="509" spans="1:77" ht="15.7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</row>
    <row r="510" spans="1:77" ht="15.7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</row>
    <row r="511" spans="1:77" ht="15.7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</row>
    <row r="512" spans="1:77" ht="15.7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</row>
    <row r="513" spans="1:77" ht="15.7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</row>
    <row r="514" spans="1:77" ht="15.7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</row>
    <row r="515" spans="1:77" ht="15.7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</row>
    <row r="516" spans="1:77" ht="15.7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</row>
    <row r="517" spans="1:77" ht="15.7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</row>
    <row r="518" spans="1:77" ht="15.7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</row>
    <row r="519" spans="1:77" ht="15.7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</row>
    <row r="520" spans="1:77" ht="15.7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</row>
    <row r="521" spans="1:77" ht="15.7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</row>
    <row r="522" spans="1:77" ht="15.7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</row>
    <row r="523" spans="1:77" ht="15.7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</row>
    <row r="524" spans="1:77" ht="15.7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</row>
    <row r="525" spans="1:77" ht="15.7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</row>
    <row r="526" spans="1:77" ht="15.7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</row>
    <row r="527" spans="1:77" ht="15.7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</row>
    <row r="528" spans="1:77" ht="15.7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</row>
    <row r="529" spans="1:77" ht="15.7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</row>
    <row r="530" spans="1:77" ht="15.7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</row>
    <row r="531" spans="1:77" ht="15.7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</row>
    <row r="532" spans="1:77" ht="15.7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</row>
    <row r="533" spans="1:77" ht="15.7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</row>
    <row r="534" spans="1:77" ht="15.7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</row>
    <row r="535" spans="1:77" ht="15.7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</row>
    <row r="536" spans="1:77" ht="15.7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</row>
    <row r="537" spans="1:77" ht="15.7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</row>
    <row r="538" spans="1:77" ht="15.7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</row>
    <row r="539" spans="1:77" ht="15.7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</row>
    <row r="540" spans="1:77" ht="15.7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</row>
    <row r="541" spans="1:77" ht="15.7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</row>
    <row r="542" spans="1:77" ht="15.7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</row>
    <row r="543" spans="1:77" ht="15.7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</row>
    <row r="544" spans="1:77" ht="15.7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</row>
    <row r="545" spans="1:77" ht="15.7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</row>
    <row r="546" spans="1:77" ht="15.7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</row>
    <row r="547" spans="1:77" ht="15.7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</row>
    <row r="548" spans="1:77" ht="15.7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</row>
    <row r="549" spans="1:77" ht="15.7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</row>
    <row r="550" spans="1:77" ht="15.7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</row>
    <row r="551" spans="1:77" ht="15.7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</row>
    <row r="552" spans="1:77" ht="15.7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</row>
    <row r="553" spans="1:77" ht="15.7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</row>
    <row r="554" spans="1:77" ht="15.7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</row>
    <row r="555" spans="1:77" ht="15.7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</row>
    <row r="556" spans="1:77" ht="15.7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</row>
    <row r="557" spans="1:77" ht="15.7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</row>
    <row r="558" spans="1:77" ht="15.7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</row>
    <row r="559" spans="1:77" ht="15.7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</row>
    <row r="560" spans="1:77" ht="15.7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</row>
    <row r="561" spans="1:77" ht="15.7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</row>
    <row r="562" spans="1:77" ht="15.7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</row>
    <row r="563" spans="1:77" ht="15.7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</row>
    <row r="564" spans="1:77" ht="15.7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</row>
    <row r="565" spans="1:77" ht="15.7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</row>
    <row r="566" spans="1:77" ht="15.7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</row>
    <row r="567" spans="1:77" ht="15.7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</row>
    <row r="568" spans="1:77" ht="15.7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</row>
    <row r="569" spans="1:77" ht="15.7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</row>
    <row r="570" spans="1:77" ht="15.7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</row>
    <row r="571" spans="1:77" ht="15.7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</row>
    <row r="572" spans="1:77" ht="15.7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</row>
    <row r="573" spans="1:77" ht="15.7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</row>
    <row r="574" spans="1:77" ht="15.7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</row>
    <row r="575" spans="1:77" ht="15.7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</row>
    <row r="576" spans="1:77" ht="15.7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</row>
    <row r="577" spans="1:77" ht="15.7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</row>
    <row r="578" spans="1:77" ht="15.7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</row>
    <row r="579" spans="1:77" ht="15.7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</row>
    <row r="580" spans="1:77" ht="15.7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</row>
    <row r="581" spans="1:77" ht="15.7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</row>
    <row r="582" spans="1:77" ht="15.7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</row>
    <row r="583" spans="1:77" ht="15.7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</row>
    <row r="584" spans="1:77" ht="15.7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</row>
    <row r="585" spans="1:77" ht="15.7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</row>
    <row r="586" spans="1:77" ht="15.7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</row>
    <row r="587" spans="1:77" ht="15.7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</row>
    <row r="588" spans="1:77" ht="15.7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</row>
    <row r="589" spans="1:77" ht="15.7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</row>
    <row r="590" spans="1:77" ht="15.7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</row>
    <row r="591" spans="1:77" ht="15.7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</row>
    <row r="592" spans="1:77" ht="15.7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</row>
    <row r="593" spans="1:77" ht="15.7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</row>
    <row r="594" spans="1:77" ht="15.7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</row>
    <row r="595" spans="1:77" ht="15.7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</row>
    <row r="596" spans="1:77" ht="15.7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</row>
    <row r="597" spans="1:77" ht="15.7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</row>
    <row r="598" spans="1:77" ht="15.7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</row>
    <row r="599" spans="1:77" ht="15.7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</row>
    <row r="600" spans="1:77" ht="15.7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</row>
    <row r="601" spans="1:77" ht="15.7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</row>
    <row r="602" spans="1:77" ht="15.7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</row>
    <row r="603" spans="1:77" ht="15.7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</row>
    <row r="604" spans="1:77" ht="15.7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</row>
    <row r="605" spans="1:77" ht="15.7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</row>
    <row r="606" spans="1:77" ht="15.7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</row>
    <row r="607" spans="1:77" ht="15.7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</row>
    <row r="608" spans="1:77" ht="15.7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</row>
    <row r="609" spans="1:77" ht="15.7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</row>
    <row r="610" spans="1:77" ht="15.7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</row>
    <row r="611" spans="1:77" ht="15.7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</row>
    <row r="612" spans="1:77" ht="15.7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</row>
    <row r="613" spans="1:77" ht="15.7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</row>
    <row r="614" spans="1:77" ht="15.7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</row>
    <row r="615" spans="1:77" ht="15.7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</row>
    <row r="616" spans="1:77" ht="15.7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</row>
    <row r="617" spans="1:77" ht="15.7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</row>
    <row r="618" spans="1:77" ht="15.7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</row>
    <row r="619" spans="1:77" ht="15.7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</row>
    <row r="620" spans="1:77" ht="15.7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</row>
    <row r="621" spans="1:77" ht="15.7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</row>
    <row r="622" spans="1:77" ht="15.7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</row>
    <row r="623" spans="1:77" ht="15.7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</row>
    <row r="624" spans="1:77" ht="15.7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</row>
    <row r="625" spans="1:77" ht="15.7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</row>
    <row r="626" spans="1:77" ht="15.7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</row>
    <row r="627" spans="1:77" ht="15.7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</row>
    <row r="628" spans="1:77" ht="15.7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</row>
    <row r="629" spans="1:77" ht="15.7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</row>
    <row r="630" spans="1:77" ht="15.7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</row>
    <row r="631" spans="1:77" ht="15.7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</row>
    <row r="632" spans="1:77" ht="15.7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</row>
    <row r="633" spans="1:77" ht="15.7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</row>
    <row r="634" spans="1:77" ht="15.7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</row>
    <row r="635" spans="1:77" ht="15.7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</row>
    <row r="636" spans="1:77" ht="15.7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</row>
    <row r="637" spans="1:77" ht="15.7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</row>
    <row r="638" spans="1:77" ht="15.7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</row>
    <row r="639" spans="1:77" ht="15.7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</row>
    <row r="640" spans="1:77" ht="15.7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</row>
    <row r="641" spans="1:77" ht="15.7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</row>
    <row r="642" spans="1:77" ht="15.7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</row>
    <row r="643" spans="1:77" ht="15.7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</row>
    <row r="644" spans="1:77" ht="15.7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</row>
    <row r="645" spans="1:77" ht="15.7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</row>
    <row r="646" spans="1:77" ht="15.7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</row>
    <row r="647" spans="1:77" ht="15.7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</row>
    <row r="648" spans="1:77" ht="15.7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</row>
    <row r="649" spans="1:77" ht="15.7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</row>
    <row r="650" spans="1:77" ht="15.7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</row>
    <row r="651" spans="1:77" ht="15.7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</row>
    <row r="652" spans="1:77" ht="15.7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</row>
    <row r="653" spans="1:77" ht="15.7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</row>
    <row r="654" spans="1:77" ht="15.7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</row>
    <row r="655" spans="1:77" ht="15.7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</row>
    <row r="656" spans="1:77" ht="15.7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</row>
    <row r="657" spans="1:77" ht="15.7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</row>
    <row r="658" spans="1:77" ht="15.7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</row>
    <row r="659" spans="1:77" ht="15.7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</row>
    <row r="660" spans="1:77" ht="15.7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</row>
    <row r="661" spans="1:77" ht="15.7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</row>
    <row r="662" spans="1:77" ht="15.7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</row>
    <row r="663" spans="1:77" ht="15.7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</row>
    <row r="664" spans="1:77" ht="15.7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</row>
    <row r="665" spans="1:77" ht="15.7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</row>
    <row r="666" spans="1:77" ht="15.7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</row>
    <row r="667" spans="1:77" ht="15.7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</row>
    <row r="668" spans="1:77" ht="15.7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</row>
    <row r="669" spans="1:77" ht="15.7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</row>
    <row r="670" spans="1:77" ht="15.7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</row>
    <row r="671" spans="1:77" ht="15.7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</row>
    <row r="672" spans="1:77" ht="15.7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</row>
    <row r="673" spans="1:77" ht="15.7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</row>
    <row r="674" spans="1:77" ht="15.7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</row>
    <row r="675" spans="1:77" ht="15.7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</row>
    <row r="676" spans="1:77" ht="15.7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</row>
    <row r="677" spans="1:77" ht="15.7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</row>
    <row r="678" spans="1:77" ht="15.7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</row>
    <row r="679" spans="1:77" ht="15.7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</row>
    <row r="680" spans="1:77" ht="15.7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</row>
    <row r="681" spans="1:77" ht="15.7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</row>
    <row r="682" spans="1:77" ht="15.7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</row>
    <row r="683" spans="1:77" ht="15.7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</row>
    <row r="684" spans="1:77" ht="15.7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</row>
    <row r="685" spans="1:77" ht="15.7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</row>
    <row r="686" spans="1:77" ht="15.7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</row>
    <row r="687" spans="1:77" ht="15.7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</row>
    <row r="688" spans="1:77" ht="15.7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</row>
    <row r="689" spans="1:77" ht="15.7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</row>
    <row r="690" spans="1:77" ht="15.7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</row>
    <row r="691" spans="1:77" ht="15.7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</row>
    <row r="692" spans="1:77" ht="15.7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</row>
    <row r="693" spans="1:77" ht="15.7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</row>
    <row r="694" spans="1:77" ht="15.7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</row>
    <row r="695" spans="1:77" ht="15.7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</row>
    <row r="696" spans="1:77" ht="15.7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</row>
    <row r="697" spans="1:77" ht="15.7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</row>
    <row r="698" spans="1:77" ht="15.7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</row>
    <row r="699" spans="1:77" ht="15.7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</row>
    <row r="700" spans="1:77" ht="15.7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</row>
    <row r="701" spans="1:77" ht="15.7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</row>
    <row r="702" spans="1:77" ht="15.7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</row>
    <row r="703" spans="1:77" ht="15.7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</row>
    <row r="704" spans="1:77" ht="15.7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</row>
    <row r="705" spans="1:77" ht="15.7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</row>
    <row r="706" spans="1:77" ht="15.7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</row>
    <row r="707" spans="1:77" ht="15.7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</row>
    <row r="708" spans="1:77" ht="15.7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</row>
    <row r="709" spans="1:77" ht="15.7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</row>
    <row r="710" spans="1:77" ht="15.7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</row>
    <row r="711" spans="1:77" ht="15.7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</row>
    <row r="712" spans="1:77" ht="15.7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</row>
    <row r="713" spans="1:77" ht="15.7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</row>
    <row r="714" spans="1:77" ht="15.7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</row>
    <row r="715" spans="1:77" ht="15.7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</row>
    <row r="716" spans="1:77" ht="15.7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</row>
    <row r="717" spans="1:77" ht="15.7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</row>
    <row r="718" spans="1:77" ht="15.7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</row>
    <row r="719" spans="1:77" ht="15.7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</row>
    <row r="720" spans="1:77" ht="15.7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</row>
    <row r="721" spans="1:77" ht="15.7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</row>
    <row r="722" spans="1:77" ht="15.7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</row>
    <row r="723" spans="1:77" ht="15.7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</row>
    <row r="724" spans="1:77" ht="15.7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</row>
    <row r="725" spans="1:77" ht="15.7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</row>
    <row r="726" spans="1:77" ht="15.7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</row>
    <row r="727" spans="1:77" ht="15.7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</row>
    <row r="728" spans="1:77" ht="15.7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</row>
    <row r="729" spans="1:77" ht="15.7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</row>
    <row r="730" spans="1:77" ht="15.7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</row>
    <row r="731" spans="1:77" ht="15.7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</row>
    <row r="732" spans="1:77" ht="15.7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</row>
    <row r="733" spans="1:77" ht="15.7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</row>
    <row r="734" spans="1:77" ht="15.7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</row>
    <row r="735" spans="1:77" ht="15.7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</row>
    <row r="736" spans="1:77" ht="15.7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</row>
    <row r="737" spans="1:77" ht="15.7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</row>
    <row r="738" spans="1:77" ht="15.7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</row>
    <row r="739" spans="1:77" ht="15.7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</row>
    <row r="740" spans="1:77" ht="15.7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</row>
    <row r="741" spans="1:77" ht="15.7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</row>
    <row r="742" spans="1:77" ht="15.7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</row>
    <row r="743" spans="1:77" ht="15.7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</row>
    <row r="744" spans="1:77" ht="15.7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</row>
    <row r="745" spans="1:77" ht="15.7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</row>
    <row r="746" spans="1:77" ht="15.7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</row>
    <row r="747" spans="1:77" ht="15.7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</row>
    <row r="748" spans="1:77" ht="15.7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</row>
    <row r="749" spans="1:77" ht="15.7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</row>
    <row r="750" spans="1:77" ht="15.7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</row>
    <row r="751" spans="1:77" ht="15.7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</row>
    <row r="752" spans="1:77" ht="15.7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</row>
    <row r="753" spans="1:77" ht="15.7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</row>
    <row r="754" spans="1:77" ht="15.7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</row>
    <row r="755" spans="1:77" ht="15.7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</row>
    <row r="756" spans="1:77" ht="15.7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</row>
    <row r="757" spans="1:77" ht="15.7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</row>
    <row r="758" spans="1:77" ht="15.7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</row>
    <row r="759" spans="1:77" ht="15.7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</row>
    <row r="760" spans="1:77" ht="15.7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</row>
    <row r="761" spans="1:77" ht="15.7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</row>
    <row r="762" spans="1:77" ht="15.7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</row>
    <row r="763" spans="1:77" ht="15.7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</row>
    <row r="764" spans="1:77" ht="15.7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</row>
    <row r="765" spans="1:77" ht="15.7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</row>
    <row r="766" spans="1:77" ht="15.7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</row>
    <row r="767" spans="1:77" ht="15.7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</row>
    <row r="768" spans="1:77" ht="15.7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</row>
    <row r="769" spans="1:77" ht="15.7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</row>
    <row r="770" spans="1:77" ht="15.7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</row>
    <row r="771" spans="1:77" ht="15.7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</row>
    <row r="772" spans="1:77" ht="15.7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</row>
    <row r="773" spans="1:77" ht="15.7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</row>
    <row r="774" spans="1:77" ht="15.7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</row>
    <row r="775" spans="1:77" ht="15.7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</row>
    <row r="776" spans="1:77" ht="15.7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</row>
    <row r="777" spans="1:77" ht="15.7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</row>
    <row r="778" spans="1:77" ht="15.7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</row>
    <row r="779" spans="1:77" ht="15.7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</row>
    <row r="780" spans="1:77" ht="15.7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</row>
    <row r="781" spans="1:77" ht="15.7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</row>
    <row r="782" spans="1:77" ht="15.7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</row>
    <row r="783" spans="1:77" ht="15.7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</row>
    <row r="784" spans="1:77" ht="15.7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</row>
    <row r="785" spans="1:77" ht="15.7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</row>
    <row r="786" spans="1:77" ht="15.7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</row>
    <row r="787" spans="1:77" ht="15.7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</row>
    <row r="788" spans="1:77" ht="15.7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</row>
    <row r="789" spans="1:77" ht="15.7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</row>
    <row r="790" spans="1:77" ht="15.7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</row>
    <row r="791" spans="1:77" ht="15.7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</row>
    <row r="792" spans="1:77" ht="15.7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</row>
    <row r="793" spans="1:77" ht="15.7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</row>
    <row r="794" spans="1:77" ht="15.7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</row>
    <row r="795" spans="1:77" ht="15.7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</row>
    <row r="796" spans="1:77" ht="15.7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</row>
    <row r="797" spans="1:77" ht="15.7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</row>
    <row r="798" spans="1:77" ht="15.7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</row>
    <row r="799" spans="1:77" ht="15.7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</row>
    <row r="800" spans="1:77" ht="15.7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</row>
    <row r="801" spans="1:77" ht="15.7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</row>
    <row r="802" spans="1:77" ht="15.7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</row>
    <row r="803" spans="1:77" ht="15.7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</row>
    <row r="804" spans="1:77" ht="15.7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</row>
    <row r="805" spans="1:77" ht="15.7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</row>
    <row r="806" spans="1:77" ht="15.7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</row>
    <row r="807" spans="1:77" ht="15.7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</row>
    <row r="808" spans="1:77" ht="15.7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</row>
    <row r="809" spans="1:77" ht="15.7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</row>
    <row r="810" spans="1:77" ht="15.7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</row>
    <row r="811" spans="1:77" ht="15.7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</row>
    <row r="812" spans="1:77" ht="15.7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</row>
    <row r="813" spans="1:77" ht="15.7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</row>
    <row r="814" spans="1:77" ht="15.7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</row>
    <row r="815" spans="1:77" ht="15.7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</row>
    <row r="816" spans="1:77" ht="15.7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</row>
    <row r="817" spans="1:77" ht="15.7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</row>
    <row r="818" spans="1:77" ht="15.7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</row>
    <row r="819" spans="1:77" ht="15.7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</row>
    <row r="820" spans="1:77" ht="15.7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</row>
    <row r="821" spans="1:77" ht="15.7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</row>
    <row r="822" spans="1:77" ht="15.7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</row>
    <row r="823" spans="1:77" ht="15.7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</row>
    <row r="824" spans="1:77" ht="15.7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</row>
    <row r="825" spans="1:77" ht="15.7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</row>
    <row r="826" spans="1:77" ht="15.7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</row>
    <row r="827" spans="1:77" ht="15.7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</row>
    <row r="828" spans="1:77" ht="15.7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</row>
    <row r="829" spans="1:77" ht="15.7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</row>
    <row r="830" spans="1:77" ht="15.7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</row>
    <row r="831" spans="1:77" ht="15.7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</row>
    <row r="832" spans="1:77" ht="15.7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</row>
    <row r="833" spans="1:77" ht="15.7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</row>
    <row r="834" spans="1:77" ht="15.7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</row>
    <row r="835" spans="1:77" ht="15.7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</row>
    <row r="836" spans="1:77" ht="15.7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</row>
    <row r="837" spans="1:77" ht="15.7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</row>
    <row r="838" spans="1:77" ht="15.7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</row>
    <row r="839" spans="1:77" ht="15.7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</row>
    <row r="840" spans="1:77" ht="15.7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</row>
    <row r="841" spans="1:77" ht="15.7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</row>
    <row r="842" spans="1:77" ht="15.7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</row>
    <row r="843" spans="1:77" ht="15.7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</row>
    <row r="844" spans="1:77" ht="15.7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</row>
    <row r="845" spans="1:77" ht="15.7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</row>
    <row r="846" spans="1:77" ht="15.7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</row>
    <row r="847" spans="1:77" ht="15.7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</row>
    <row r="848" spans="1:77" ht="15.7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</row>
    <row r="849" spans="1:77" ht="15.7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</row>
    <row r="850" spans="1:77" ht="15.7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</row>
    <row r="851" spans="1:77" ht="15.7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</row>
    <row r="852" spans="1:77" ht="15.7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</row>
    <row r="853" spans="1:77" ht="15.7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</row>
    <row r="854" spans="1:77" ht="15.7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</row>
    <row r="855" spans="1:77" ht="15.7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</row>
    <row r="856" spans="1:77" ht="15.7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</row>
    <row r="857" spans="1:77" ht="15.7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</row>
    <row r="858" spans="1:77" ht="15.7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</row>
    <row r="859" spans="1:77" ht="15.7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</row>
    <row r="860" spans="1:77" ht="15.7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</row>
    <row r="861" spans="1:77" ht="15.7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</row>
    <row r="862" spans="1:77" ht="15.7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</row>
    <row r="863" spans="1:77" ht="15.7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</row>
    <row r="864" spans="1:77" ht="15.7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</row>
    <row r="865" spans="1:77" ht="15.7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</row>
    <row r="866" spans="1:77" ht="15.7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</row>
    <row r="867" spans="1:77" ht="15.7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</row>
    <row r="868" spans="1:77" ht="15.7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</row>
    <row r="869" spans="1:77" ht="15.7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</row>
    <row r="870" spans="1:77" ht="15.7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</row>
    <row r="871" spans="1:77" ht="15.7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</row>
    <row r="872" spans="1:77" ht="15.7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</row>
    <row r="873" spans="1:77" ht="15.7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</row>
    <row r="874" spans="1:77" ht="15.7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</row>
    <row r="875" spans="1:77" ht="15.7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</row>
    <row r="876" spans="1:77" ht="15.7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</row>
    <row r="877" spans="1:77" ht="15.7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</row>
    <row r="878" spans="1:77" ht="15.7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</row>
    <row r="879" spans="1:77" ht="15.7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</row>
    <row r="880" spans="1:77" ht="15.7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</row>
    <row r="881" spans="1:77" ht="15.7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</row>
    <row r="882" spans="1:77" ht="15.7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</row>
    <row r="883" spans="1:77" ht="15.7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</row>
    <row r="884" spans="1:77" ht="15.7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</row>
    <row r="885" spans="1:77" ht="15.7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</row>
    <row r="886" spans="1:77" ht="15.7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</row>
    <row r="887" spans="1:77" ht="15.7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</row>
    <row r="888" spans="1:77" ht="15.7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</row>
    <row r="889" spans="1:77" ht="15.7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</row>
    <row r="890" spans="1:77" ht="15.7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</row>
    <row r="891" spans="1:77" ht="15.7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</row>
    <row r="892" spans="1:77" ht="15.7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</row>
    <row r="893" spans="1:77" ht="15.7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</row>
    <row r="894" spans="1:77" ht="15.7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</row>
    <row r="895" spans="1:77" ht="15.7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</row>
    <row r="896" spans="1:77" ht="15.7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</row>
    <row r="897" spans="1:77" ht="15.7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</row>
    <row r="898" spans="1:77" ht="15.7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</row>
    <row r="899" spans="1:77" ht="15.7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</row>
    <row r="900" spans="1:77" ht="15.7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</row>
    <row r="901" spans="1:77" ht="15.7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</row>
    <row r="902" spans="1:77" ht="15.7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</row>
    <row r="903" spans="1:77" ht="15.7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</row>
    <row r="904" spans="1:77" ht="15.7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</row>
    <row r="905" spans="1:77" ht="15.7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</row>
    <row r="906" spans="1:77" ht="15.7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</row>
    <row r="907" spans="1:77" ht="15.7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</row>
    <row r="908" spans="1:77" ht="15.7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</row>
    <row r="909" spans="1:77" ht="15.7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</row>
    <row r="910" spans="1:77" ht="15.7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</row>
    <row r="911" spans="1:77" ht="15.7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</row>
    <row r="912" spans="1:77" ht="15.7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</row>
    <row r="913" spans="1:77" ht="15.7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</row>
    <row r="914" spans="1:77" ht="15.7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</row>
    <row r="915" spans="1:77" ht="15.7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</row>
    <row r="916" spans="1:77" ht="15.7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</row>
    <row r="917" spans="1:77" ht="15.7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</row>
    <row r="918" spans="1:77" ht="15.7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</row>
    <row r="919" spans="1:77" ht="15.7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</row>
    <row r="920" spans="1:77" ht="15.7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</row>
    <row r="921" spans="1:77" ht="15.7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</row>
    <row r="922" spans="1:77" ht="15.7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</row>
    <row r="923" spans="1:77" ht="15.7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</row>
    <row r="924" spans="1:77" ht="15.7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</row>
    <row r="925" spans="1:77" ht="15.7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</row>
    <row r="926" spans="1:77" ht="15.7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</row>
    <row r="927" spans="1:77" ht="15.7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</row>
    <row r="928" spans="1:77" ht="15.7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</row>
    <row r="929" spans="1:77" ht="15.7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</row>
    <row r="930" spans="1:77" ht="15.7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</row>
    <row r="931" spans="1:77" ht="15.7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</row>
    <row r="932" spans="1:77" ht="15.7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</row>
    <row r="933" spans="1:77" ht="15.7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</row>
    <row r="934" spans="1:77" ht="15.7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</row>
    <row r="935" spans="1:77" ht="15.7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</row>
    <row r="936" spans="1:77" ht="15.7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</row>
    <row r="937" spans="1:77" ht="15.7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</row>
    <row r="938" spans="1:77" ht="15.7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</row>
    <row r="939" spans="1:77" ht="15.7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</row>
    <row r="940" spans="1:77" ht="15.7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</row>
    <row r="941" spans="1:77" ht="15.7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</row>
    <row r="942" spans="1:77" ht="15.7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</row>
    <row r="943" spans="1:77" ht="15.7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</row>
    <row r="944" spans="1:77" ht="15.7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</row>
    <row r="945" spans="1:77" ht="15.7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</row>
    <row r="946" spans="1:77" ht="15.7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</row>
    <row r="947" spans="1:77" ht="15.7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</row>
    <row r="948" spans="1:77" ht="15.7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</row>
    <row r="949" spans="1:77" ht="15.7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</row>
    <row r="950" spans="1:77" ht="15.7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</row>
    <row r="951" spans="1:77" ht="15.7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</row>
    <row r="952" spans="1:77" ht="15.7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</row>
    <row r="953" spans="1:77" ht="15.7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</row>
    <row r="954" spans="1:77" ht="15.7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</row>
    <row r="955" spans="1:77" ht="15.7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</row>
    <row r="956" spans="1:77" ht="15.7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</row>
    <row r="957" spans="1:77" ht="15.7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</row>
    <row r="958" spans="1:77" ht="15.7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</row>
    <row r="959" spans="1:77" ht="15.7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</row>
    <row r="960" spans="1:77" ht="15.7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</row>
    <row r="961" spans="1:77" ht="15.7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</row>
    <row r="962" spans="1:77" ht="15.7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</row>
    <row r="963" spans="1:77" ht="15.7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</row>
    <row r="964" spans="1:77" ht="15.7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</row>
    <row r="965" spans="1:77" ht="15.7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</row>
    <row r="966" spans="1:77" ht="15.7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</row>
    <row r="967" spans="1:77" ht="15.7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</row>
    <row r="968" spans="1:77" ht="15.7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</row>
    <row r="969" spans="1:77" ht="15.7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</row>
    <row r="970" spans="1:77" ht="15.7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</row>
    <row r="971" spans="1:77" ht="15.7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</row>
    <row r="972" spans="1:77" ht="15.7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</row>
    <row r="973" spans="1:77" ht="15.7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</row>
    <row r="974" spans="1:77" ht="15.7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</row>
    <row r="975" spans="1:77" ht="15.7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</row>
    <row r="976" spans="1:77" ht="15.7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</row>
    <row r="977" spans="1:77" ht="15.7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</row>
    <row r="978" spans="1:77" ht="15.7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</row>
    <row r="979" spans="1:77" ht="15.7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</row>
    <row r="980" spans="1:77" ht="15.7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</row>
    <row r="981" spans="1:77" ht="15.7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</row>
    <row r="982" spans="1:77" ht="15.7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</row>
    <row r="983" spans="1:77" ht="15.7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</row>
    <row r="984" spans="1:77" ht="15.7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</row>
    <row r="985" spans="1:77" ht="15.7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</row>
    <row r="986" spans="1:77" ht="15.7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</row>
    <row r="987" spans="1:77" ht="15.7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</row>
    <row r="988" spans="1:77" ht="15.7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</row>
    <row r="989" spans="1:77" ht="15.7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</row>
    <row r="990" spans="1:77" ht="15.7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</row>
    <row r="991" spans="1:77" ht="15.7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</row>
    <row r="992" spans="1:77" ht="15.7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</row>
    <row r="993" spans="1:77" ht="15.7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</row>
    <row r="994" spans="1:77" ht="15.7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</row>
    <row r="995" spans="1:77" ht="15.7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</row>
    <row r="996" spans="1:77" ht="15.7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</row>
    <row r="997" spans="1:77" ht="15.7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</row>
    <row r="998" spans="1:77" ht="15.7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</row>
    <row r="999" spans="1:77" ht="15.7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</row>
    <row r="1000" spans="1:77" ht="15.7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</row>
  </sheetData>
  <mergeCells count="33">
    <mergeCell ref="A11:A12"/>
    <mergeCell ref="AI11:AI12"/>
    <mergeCell ref="AJ57:AQ57"/>
    <mergeCell ref="AR57:AY57"/>
    <mergeCell ref="A90:AY91"/>
    <mergeCell ref="B10:Q12"/>
    <mergeCell ref="B13:I13"/>
    <mergeCell ref="J13:Q13"/>
    <mergeCell ref="B57:I57"/>
    <mergeCell ref="J57:Q57"/>
    <mergeCell ref="S57:Z57"/>
    <mergeCell ref="AA57:AH57"/>
    <mergeCell ref="B65:C65"/>
    <mergeCell ref="AJ13:AQ13"/>
    <mergeCell ref="AR13:AY13"/>
    <mergeCell ref="BC15:BF16"/>
    <mergeCell ref="BC26:BE26"/>
    <mergeCell ref="H5:J5"/>
    <mergeCell ref="H6:J6"/>
    <mergeCell ref="K6:M6"/>
    <mergeCell ref="N6:P6"/>
    <mergeCell ref="AJ10:AY12"/>
    <mergeCell ref="K5:M5"/>
    <mergeCell ref="N5:P5"/>
    <mergeCell ref="S10:AH12"/>
    <mergeCell ref="R11:R12"/>
    <mergeCell ref="S13:Z13"/>
    <mergeCell ref="AA13:AH13"/>
    <mergeCell ref="O2:Q2"/>
    <mergeCell ref="H3:Q3"/>
    <mergeCell ref="H4:J4"/>
    <mergeCell ref="K4:M4"/>
    <mergeCell ref="N4:P4"/>
  </mergeCells>
  <conditionalFormatting sqref="N2">
    <cfRule type="cellIs" dxfId="0" priority="1" stopIfTrue="1" operator="equal">
      <formula>$BC$17&lt;=1</formula>
    </cfRule>
  </conditionalFormatting>
  <hyperlinks>
    <hyperlink ref="BH19" r:id="rId1" xr:uid="{00000000-0004-0000-0000-000000000000}"/>
    <hyperlink ref="BI19" r:id="rId2" xr:uid="{00000000-0004-0000-0000-000001000000}"/>
    <hyperlink ref="BH20" r:id="rId3" xr:uid="{00000000-0004-0000-0000-000002000000}"/>
    <hyperlink ref="BI20" r:id="rId4" xr:uid="{00000000-0004-0000-0000-000003000000}"/>
    <hyperlink ref="BH21" r:id="rId5" xr:uid="{00000000-0004-0000-0000-000004000000}"/>
    <hyperlink ref="BI21" r:id="rId6" xr:uid="{00000000-0004-0000-0000-000005000000}"/>
    <hyperlink ref="BH22" r:id="rId7" xr:uid="{00000000-0004-0000-0000-000006000000}"/>
    <hyperlink ref="BI22" r:id="rId8" xr:uid="{00000000-0004-0000-0000-000007000000}"/>
    <hyperlink ref="BH23" r:id="rId9" xr:uid="{00000000-0004-0000-0000-000008000000}"/>
    <hyperlink ref="BI23" r:id="rId10" xr:uid="{00000000-0004-0000-0000-000009000000}"/>
    <hyperlink ref="BH24" r:id="rId11" xr:uid="{00000000-0004-0000-0000-00000A000000}"/>
    <hyperlink ref="BI24" r:id="rId12" xr:uid="{00000000-0004-0000-0000-00000B000000}"/>
  </hyperlinks>
  <printOptions horizontalCentered="1" verticalCentered="1"/>
  <pageMargins left="0" right="0" top="0" bottom="0" header="0" footer="0"/>
  <pageSetup paperSize="9" pageOrder="overThenDown" orientation="portrait"/>
  <rowBreaks count="1" manualBreakCount="1">
    <brk id="65" man="1"/>
  </rowBreaks>
  <colBreaks count="1" manualBreakCount="1">
    <brk id="17" man="1"/>
  </colBreaks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00"/>
  <sheetViews>
    <sheetView workbookViewId="0"/>
  </sheetViews>
  <sheetFormatPr defaultColWidth="14.44140625" defaultRowHeight="15" customHeight="1" x14ac:dyDescent="0.3"/>
  <cols>
    <col min="1" max="1" width="15.33203125" customWidth="1"/>
    <col min="2" max="17" width="8.33203125" customWidth="1"/>
    <col min="18" max="18" width="15.33203125" customWidth="1"/>
    <col min="19" max="34" width="8.33203125" customWidth="1"/>
    <col min="35" max="35" width="15.33203125" customWidth="1"/>
    <col min="36" max="51" width="8.33203125" customWidth="1"/>
  </cols>
  <sheetData>
    <row r="1" spans="1:51" ht="20.25" customHeight="1" x14ac:dyDescent="0.3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4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7.25" customHeight="1" x14ac:dyDescent="0.3">
      <c r="A2" s="8"/>
      <c r="B2" s="9"/>
      <c r="C2" s="9"/>
      <c r="D2" s="10" t="s">
        <v>0</v>
      </c>
      <c r="E2" s="9"/>
      <c r="F2" s="11"/>
      <c r="G2" s="12"/>
      <c r="H2" s="268" t="str">
        <f>'Output (W)'!A10</f>
        <v>Temperatursæt</v>
      </c>
      <c r="I2" s="231"/>
      <c r="J2" s="231"/>
      <c r="K2" s="231"/>
      <c r="L2" s="231"/>
      <c r="M2" s="231"/>
      <c r="N2" s="231"/>
      <c r="O2" s="231"/>
      <c r="P2" s="231"/>
      <c r="Q2" s="232"/>
      <c r="R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9"/>
      <c r="AI2" s="17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</row>
    <row r="3" spans="1:51" ht="14.4" x14ac:dyDescent="0.3">
      <c r="A3" s="8"/>
      <c r="B3" s="9"/>
      <c r="C3" s="9"/>
      <c r="D3" s="10" t="str">
        <f>'Output (W)'!D3</f>
        <v>Saltgade 11</v>
      </c>
      <c r="E3" s="9"/>
      <c r="F3" s="11"/>
      <c r="G3" s="12"/>
      <c r="H3" s="233"/>
      <c r="I3" s="234"/>
      <c r="J3" s="234"/>
      <c r="K3" s="234"/>
      <c r="L3" s="234"/>
      <c r="M3" s="234"/>
      <c r="N3" s="234"/>
      <c r="O3" s="234"/>
      <c r="P3" s="234"/>
      <c r="Q3" s="235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17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51" ht="15.6" x14ac:dyDescent="0.3">
      <c r="A4" s="8"/>
      <c r="B4" s="9"/>
      <c r="C4" s="9"/>
      <c r="D4" s="10" t="str">
        <f>'Output (W)'!D4</f>
        <v>DK-6760 Ribe</v>
      </c>
      <c r="E4" s="9"/>
      <c r="F4" s="11"/>
      <c r="G4" s="9"/>
      <c r="H4" s="225" t="str">
        <f>'Output (W)'!H4:J4</f>
        <v>Fremløbstemperatur</v>
      </c>
      <c r="I4" s="226"/>
      <c r="J4" s="227"/>
      <c r="K4" s="225" t="str">
        <f>'Output (W)'!K4:M4</f>
        <v>Returtemperatur</v>
      </c>
      <c r="L4" s="226"/>
      <c r="M4" s="228"/>
      <c r="N4" s="229" t="str">
        <f>'Output (W)'!N4:P4</f>
        <v>Rumtemperatur</v>
      </c>
      <c r="O4" s="226"/>
      <c r="P4" s="228"/>
      <c r="Q4" s="20" t="s">
        <v>2</v>
      </c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1" ht="15.75" customHeight="1" x14ac:dyDescent="0.3">
      <c r="A5" s="8"/>
      <c r="B5" s="9"/>
      <c r="C5" s="9"/>
      <c r="D5" s="10" t="str">
        <f>'Output (W)'!D5</f>
        <v>Tel.: +45 7542 0255</v>
      </c>
      <c r="E5" s="7"/>
      <c r="F5" s="21"/>
      <c r="G5" s="9"/>
      <c r="H5" s="238" t="s">
        <v>87</v>
      </c>
      <c r="I5" s="239"/>
      <c r="J5" s="240"/>
      <c r="K5" s="238" t="s">
        <v>88</v>
      </c>
      <c r="L5" s="239"/>
      <c r="M5" s="250"/>
      <c r="N5" s="251" t="s">
        <v>89</v>
      </c>
      <c r="O5" s="239"/>
      <c r="P5" s="250"/>
      <c r="Q5" s="22" t="s">
        <v>90</v>
      </c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</row>
    <row r="6" spans="1:51" ht="21" customHeight="1" x14ac:dyDescent="0.3">
      <c r="A6" s="8"/>
      <c r="B6" s="9"/>
      <c r="C6" s="9"/>
      <c r="D6" s="23" t="str">
        <f>'Output (W)'!D6</f>
        <v>www.rio.dk</v>
      </c>
      <c r="E6" s="9"/>
      <c r="F6" s="24"/>
      <c r="G6" s="9"/>
      <c r="H6" s="269">
        <f>'Output (W)'!H6</f>
        <v>60</v>
      </c>
      <c r="I6" s="242"/>
      <c r="J6" s="243"/>
      <c r="K6" s="269">
        <f>'Output (W)'!K6</f>
        <v>30</v>
      </c>
      <c r="L6" s="242"/>
      <c r="M6" s="243"/>
      <c r="N6" s="269">
        <f>'Output (W)'!N6</f>
        <v>20</v>
      </c>
      <c r="O6" s="242"/>
      <c r="P6" s="243"/>
      <c r="Q6" s="25">
        <f>((H6+K6)/2)-N6</f>
        <v>25</v>
      </c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</row>
    <row r="7" spans="1:51" ht="15.75" customHeight="1" x14ac:dyDescent="0.3">
      <c r="A7" s="8"/>
      <c r="B7" s="9"/>
      <c r="C7" s="9"/>
      <c r="D7" s="23" t="str">
        <f>'Output (W)'!D7</f>
        <v>www.hudevad.dk</v>
      </c>
      <c r="E7" s="9"/>
      <c r="F7" s="24"/>
      <c r="G7" s="12"/>
      <c r="H7" s="9"/>
      <c r="I7" s="9"/>
      <c r="J7" s="9"/>
      <c r="K7" s="9"/>
      <c r="L7" s="9"/>
      <c r="M7" s="9"/>
      <c r="N7" s="9"/>
      <c r="O7" s="7"/>
      <c r="P7" s="9"/>
      <c r="Q7" s="12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51" ht="15.75" customHeight="1" x14ac:dyDescent="0.3">
      <c r="A8" s="8"/>
      <c r="B8" s="9"/>
      <c r="C8" s="9"/>
      <c r="D8" s="23"/>
      <c r="E8" s="9"/>
      <c r="F8" s="24"/>
      <c r="G8" s="12"/>
      <c r="H8" s="26" t="str">
        <f>'Output (W)'!H8</f>
        <v>Reduceringsfaktor * [%]</v>
      </c>
      <c r="I8" s="27"/>
      <c r="J8" s="28"/>
      <c r="K8" s="181">
        <f>'Output (W)'!K8</f>
        <v>0</v>
      </c>
      <c r="L8" s="9"/>
      <c r="M8" s="9"/>
      <c r="N8" s="9"/>
      <c r="O8" s="7"/>
      <c r="P8" s="9"/>
      <c r="Q8" s="12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</row>
    <row r="9" spans="1:51" ht="14.4" x14ac:dyDescent="0.3">
      <c r="A9" s="8"/>
      <c r="B9" s="9"/>
      <c r="C9" s="9"/>
      <c r="D9" s="9"/>
      <c r="E9" s="9"/>
      <c r="F9" s="9"/>
      <c r="G9" s="30"/>
      <c r="H9" s="9"/>
      <c r="I9" s="9"/>
      <c r="J9" s="9"/>
      <c r="K9" s="9"/>
      <c r="L9" s="9"/>
      <c r="M9" s="9"/>
      <c r="N9" s="9"/>
      <c r="O9" s="9"/>
      <c r="P9" s="9"/>
      <c r="Q9" s="12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  <c r="AI9" s="17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1:51" ht="15" customHeight="1" x14ac:dyDescent="0.3">
      <c r="A10" s="31" t="str">
        <f>'Output (W)'!A10</f>
        <v>Temperatursæt</v>
      </c>
      <c r="B10" s="244" t="str">
        <f>'Output (W)'!B10:Q12</f>
        <v>RIOpanel Standard DK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2"/>
      <c r="R10" s="31" t="str">
        <f t="shared" ref="R10:S10" si="0">A10</f>
        <v>Temperatursæt</v>
      </c>
      <c r="S10" s="244" t="str">
        <f t="shared" si="0"/>
        <v>RIOpanel Standard DK</v>
      </c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2"/>
      <c r="AI10" s="31" t="str">
        <f t="shared" ref="AI10:AJ10" si="1">A10</f>
        <v>Temperatursæt</v>
      </c>
      <c r="AJ10" s="244" t="str">
        <f t="shared" si="1"/>
        <v>RIOpanel Standard DK</v>
      </c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2"/>
    </row>
    <row r="11" spans="1:51" ht="15" customHeight="1" x14ac:dyDescent="0.3">
      <c r="A11" s="252" t="str">
        <f>'Output (W)'!A11</f>
        <v>60/30-20</v>
      </c>
      <c r="B11" s="245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46"/>
      <c r="R11" s="252" t="str">
        <f>A11</f>
        <v>60/30-20</v>
      </c>
      <c r="S11" s="245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46"/>
      <c r="AI11" s="252" t="str">
        <f>A11</f>
        <v>60/30-20</v>
      </c>
      <c r="AJ11" s="245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46"/>
    </row>
    <row r="12" spans="1:51" ht="15.75" customHeight="1" x14ac:dyDescent="0.3">
      <c r="A12" s="258"/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6"/>
      <c r="R12" s="253"/>
      <c r="S12" s="233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5"/>
      <c r="AI12" s="253"/>
      <c r="AJ12" s="247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9"/>
    </row>
    <row r="13" spans="1:51" ht="14.4" x14ac:dyDescent="0.3">
      <c r="A13" s="36" t="str">
        <f>'Output (W)'!A13</f>
        <v>Højde [mm]</v>
      </c>
      <c r="B13" s="254">
        <f>'Output (W)'!B13</f>
        <v>255</v>
      </c>
      <c r="C13" s="255"/>
      <c r="D13" s="255"/>
      <c r="E13" s="255"/>
      <c r="F13" s="255"/>
      <c r="G13" s="255"/>
      <c r="H13" s="255"/>
      <c r="I13" s="256"/>
      <c r="J13" s="254">
        <f>'Output (W)'!J13</f>
        <v>355</v>
      </c>
      <c r="K13" s="255"/>
      <c r="L13" s="255"/>
      <c r="M13" s="255"/>
      <c r="N13" s="255"/>
      <c r="O13" s="255"/>
      <c r="P13" s="255"/>
      <c r="Q13" s="256"/>
      <c r="R13" s="36" t="str">
        <f t="shared" ref="R13:R15" si="2">A13</f>
        <v>Højde [mm]</v>
      </c>
      <c r="S13" s="254">
        <v>455</v>
      </c>
      <c r="T13" s="255"/>
      <c r="U13" s="255"/>
      <c r="V13" s="255"/>
      <c r="W13" s="255"/>
      <c r="X13" s="255"/>
      <c r="Y13" s="255"/>
      <c r="Z13" s="256"/>
      <c r="AA13" s="254">
        <v>555</v>
      </c>
      <c r="AB13" s="255"/>
      <c r="AC13" s="255"/>
      <c r="AD13" s="255"/>
      <c r="AE13" s="255"/>
      <c r="AF13" s="255"/>
      <c r="AG13" s="255"/>
      <c r="AH13" s="256"/>
      <c r="AI13" s="36" t="str">
        <f t="shared" ref="AI13:AI15" si="3">A13</f>
        <v>Højde [mm]</v>
      </c>
      <c r="AJ13" s="254">
        <f>'Output (W)'!AJ13</f>
        <v>655</v>
      </c>
      <c r="AK13" s="255"/>
      <c r="AL13" s="255"/>
      <c r="AM13" s="255"/>
      <c r="AN13" s="255"/>
      <c r="AO13" s="255"/>
      <c r="AP13" s="255"/>
      <c r="AQ13" s="256"/>
      <c r="AR13" s="254">
        <f>'Output (W)'!AR13</f>
        <v>955</v>
      </c>
      <c r="AS13" s="255"/>
      <c r="AT13" s="255"/>
      <c r="AU13" s="255"/>
      <c r="AV13" s="255"/>
      <c r="AW13" s="255"/>
      <c r="AX13" s="255"/>
      <c r="AY13" s="256"/>
    </row>
    <row r="14" spans="1:51" ht="15" customHeight="1" x14ac:dyDescent="0.3">
      <c r="A14" s="37" t="str">
        <f>'Output (W)'!A14</f>
        <v>Type</v>
      </c>
      <c r="B14" s="38" t="str">
        <f>'Output (W)'!B14</f>
        <v>1P/10</v>
      </c>
      <c r="C14" s="38" t="str">
        <f>'Output (W)'!C14</f>
        <v>2PSL/70</v>
      </c>
      <c r="D14" s="38" t="str">
        <f>'Output (W)'!D14</f>
        <v>2P/20</v>
      </c>
      <c r="E14" s="38" t="str">
        <f>'Output (W)'!E14</f>
        <v>3P/30</v>
      </c>
      <c r="F14" s="38" t="str">
        <f>'Output (W)'!F14</f>
        <v>PKP/21</v>
      </c>
      <c r="G14" s="38" t="str">
        <f>'Output (W)'!G14</f>
        <v>1PK/11</v>
      </c>
      <c r="H14" s="38" t="str">
        <f>'Output (W)'!H14</f>
        <v>2PK/22</v>
      </c>
      <c r="I14" s="38" t="str">
        <f>'Output (W)'!I14</f>
        <v>3PK/33</v>
      </c>
      <c r="J14" s="38" t="str">
        <f>'Output (W)'!J14</f>
        <v>1P/10</v>
      </c>
      <c r="K14" s="38" t="str">
        <f>'Output (W)'!K14</f>
        <v>2PSL/70</v>
      </c>
      <c r="L14" s="38" t="str">
        <f>'Output (W)'!L14</f>
        <v>2P/20</v>
      </c>
      <c r="M14" s="38" t="str">
        <f>'Output (W)'!M14</f>
        <v>3P/30</v>
      </c>
      <c r="N14" s="38" t="str">
        <f>'Output (W)'!N14</f>
        <v>PKP/21</v>
      </c>
      <c r="O14" s="38" t="str">
        <f>'Output (W)'!O14</f>
        <v>1PK/11</v>
      </c>
      <c r="P14" s="38" t="str">
        <f>'Output (W)'!P14</f>
        <v>2PK/22</v>
      </c>
      <c r="Q14" s="38" t="str">
        <f>'Output (W)'!Q14</f>
        <v>3PK/33</v>
      </c>
      <c r="R14" s="37" t="str">
        <f t="shared" si="2"/>
        <v>Type</v>
      </c>
      <c r="S14" s="38" t="str">
        <f>'Output (W)'!S14</f>
        <v>1P/10</v>
      </c>
      <c r="T14" s="38" t="str">
        <f>'Output (W)'!T14</f>
        <v>2PSL/70</v>
      </c>
      <c r="U14" s="38" t="str">
        <f>'Output (W)'!U14</f>
        <v>2P/20</v>
      </c>
      <c r="V14" s="38" t="str">
        <f>'Output (W)'!V14</f>
        <v>3P/30</v>
      </c>
      <c r="W14" s="38" t="str">
        <f>'Output (W)'!W14</f>
        <v>PKP/21</v>
      </c>
      <c r="X14" s="38" t="str">
        <f>'Output (W)'!X14</f>
        <v>1PK/11</v>
      </c>
      <c r="Y14" s="38" t="str">
        <f>'Output (W)'!Y14</f>
        <v>2PK/22</v>
      </c>
      <c r="Z14" s="38" t="str">
        <f>'Output (W)'!Z14</f>
        <v>3PK/33</v>
      </c>
      <c r="AA14" s="38" t="str">
        <f>'Output (W)'!AA14</f>
        <v>1P/10</v>
      </c>
      <c r="AB14" s="38" t="str">
        <f>'Output (W)'!AB14</f>
        <v>2PSL/70</v>
      </c>
      <c r="AC14" s="38" t="str">
        <f>'Output (W)'!AC14</f>
        <v>2P/20</v>
      </c>
      <c r="AD14" s="38" t="str">
        <f>'Output (W)'!AD14</f>
        <v>3P/30</v>
      </c>
      <c r="AE14" s="38" t="str">
        <f>'Output (W)'!AE14</f>
        <v>PKP/21</v>
      </c>
      <c r="AF14" s="38" t="str">
        <f>'Output (W)'!AF14</f>
        <v>1PK/11</v>
      </c>
      <c r="AG14" s="38" t="str">
        <f>'Output (W)'!AG14</f>
        <v>2PK/22</v>
      </c>
      <c r="AH14" s="38" t="str">
        <f>'Output (W)'!AH14</f>
        <v>3PK/33</v>
      </c>
      <c r="AI14" s="37" t="str">
        <f t="shared" si="3"/>
        <v>Type</v>
      </c>
      <c r="AJ14" s="38" t="str">
        <f>'Output (W)'!AJ14</f>
        <v>1P/10</v>
      </c>
      <c r="AK14" s="38" t="str">
        <f>'Output (W)'!AK14</f>
        <v>2PSL/70</v>
      </c>
      <c r="AL14" s="38" t="str">
        <f>'Output (W)'!AL14</f>
        <v>2P/20</v>
      </c>
      <c r="AM14" s="38" t="str">
        <f>'Output (W)'!AM14</f>
        <v>3P/30</v>
      </c>
      <c r="AN14" s="38" t="str">
        <f>'Output (W)'!AN14</f>
        <v>PKP/21</v>
      </c>
      <c r="AO14" s="38" t="str">
        <f>'Output (W)'!AO14</f>
        <v>1PK/11</v>
      </c>
      <c r="AP14" s="38" t="str">
        <f>'Output (W)'!AP14</f>
        <v>2PK/22</v>
      </c>
      <c r="AQ14" s="38" t="str">
        <f>'Output (W)'!AQ14</f>
        <v>3PK/33</v>
      </c>
      <c r="AR14" s="38" t="str">
        <f>'Output (W)'!AR14</f>
        <v>1P/10</v>
      </c>
      <c r="AS14" s="38" t="str">
        <f>'Output (W)'!AS14</f>
        <v>2PSL/70</v>
      </c>
      <c r="AT14" s="38" t="str">
        <f>'Output (W)'!AT14</f>
        <v>2P/20</v>
      </c>
      <c r="AU14" s="38" t="str">
        <f>'Output (W)'!AU14</f>
        <v>3P/30</v>
      </c>
      <c r="AV14" s="38" t="str">
        <f>'Output (W)'!AV14</f>
        <v>PKP/21</v>
      </c>
      <c r="AW14" s="38" t="str">
        <f>'Output (W)'!AW14</f>
        <v>1PK/11</v>
      </c>
      <c r="AX14" s="38" t="str">
        <f>'Output (W)'!AX14</f>
        <v>2PK/22</v>
      </c>
      <c r="AY14" s="38" t="str">
        <f>'Output (W)'!AY14</f>
        <v>3PK/33</v>
      </c>
    </row>
    <row r="15" spans="1:51" ht="14.4" x14ac:dyDescent="0.3">
      <c r="A15" s="41" t="str">
        <f>'Output (W)'!A15</f>
        <v>Længde [mm]</v>
      </c>
      <c r="B15" s="42">
        <f>'Output (W)'!B15</f>
        <v>0</v>
      </c>
      <c r="C15" s="42">
        <f>'Output (W)'!C15</f>
        <v>0</v>
      </c>
      <c r="D15" s="42">
        <f>'Output (W)'!D15</f>
        <v>0</v>
      </c>
      <c r="E15" s="42">
        <f>'Output (W)'!E15</f>
        <v>0</v>
      </c>
      <c r="F15" s="42">
        <f>'Output (W)'!F15</f>
        <v>0</v>
      </c>
      <c r="G15" s="42">
        <f>'Output (W)'!G15</f>
        <v>0</v>
      </c>
      <c r="H15" s="42">
        <f>'Output (W)'!H15</f>
        <v>0</v>
      </c>
      <c r="I15" s="42">
        <f>'Output (W)'!I15</f>
        <v>0</v>
      </c>
      <c r="J15" s="42">
        <f>'Output (W)'!J15</f>
        <v>0</v>
      </c>
      <c r="K15" s="42">
        <f>'Output (W)'!K15</f>
        <v>0</v>
      </c>
      <c r="L15" s="42">
        <f>'Output (W)'!L15</f>
        <v>0</v>
      </c>
      <c r="M15" s="42">
        <f>'Output (W)'!M15</f>
        <v>0</v>
      </c>
      <c r="N15" s="42">
        <f>'Output (W)'!N15</f>
        <v>0</v>
      </c>
      <c r="O15" s="42">
        <f>'Output (W)'!O15</f>
        <v>0</v>
      </c>
      <c r="P15" s="42">
        <f>'Output (W)'!P15</f>
        <v>0</v>
      </c>
      <c r="Q15" s="42">
        <f>'Output (W)'!Q15</f>
        <v>0</v>
      </c>
      <c r="R15" s="41" t="str">
        <f t="shared" si="2"/>
        <v>Længde [mm]</v>
      </c>
      <c r="S15" s="42">
        <f>'Output (W)'!S15</f>
        <v>0</v>
      </c>
      <c r="T15" s="42">
        <f>'Output (W)'!T15</f>
        <v>0</v>
      </c>
      <c r="U15" s="42">
        <f>'Output (W)'!U15</f>
        <v>0</v>
      </c>
      <c r="V15" s="42">
        <f>'Output (W)'!V15</f>
        <v>0</v>
      </c>
      <c r="W15" s="42">
        <f>'Output (W)'!W15</f>
        <v>0</v>
      </c>
      <c r="X15" s="42">
        <f>'Output (W)'!X15</f>
        <v>0</v>
      </c>
      <c r="Y15" s="42">
        <f>'Output (W)'!Y15</f>
        <v>0</v>
      </c>
      <c r="Z15" s="42">
        <f>'Output (W)'!Z15</f>
        <v>0</v>
      </c>
      <c r="AA15" s="42">
        <f>'Output (W)'!AA15</f>
        <v>0</v>
      </c>
      <c r="AB15" s="42">
        <f>'Output (W)'!AB15</f>
        <v>0</v>
      </c>
      <c r="AC15" s="42">
        <f>'Output (W)'!AC15</f>
        <v>0</v>
      </c>
      <c r="AD15" s="42">
        <f>'Output (W)'!AD15</f>
        <v>0</v>
      </c>
      <c r="AE15" s="42">
        <f>'Output (W)'!AE15</f>
        <v>0</v>
      </c>
      <c r="AF15" s="42">
        <f>'Output (W)'!AF15</f>
        <v>0</v>
      </c>
      <c r="AG15" s="42">
        <f>'Output (W)'!AG15</f>
        <v>0</v>
      </c>
      <c r="AH15" s="42">
        <f>'Output (W)'!AH15</f>
        <v>0</v>
      </c>
      <c r="AI15" s="41" t="str">
        <f t="shared" si="3"/>
        <v>Længde [mm]</v>
      </c>
      <c r="AJ15" s="42">
        <f>'Output (W)'!AJ15</f>
        <v>0</v>
      </c>
      <c r="AK15" s="42">
        <f>'Output (W)'!AK15</f>
        <v>0</v>
      </c>
      <c r="AL15" s="42">
        <f>'Output (W)'!AL15</f>
        <v>0</v>
      </c>
      <c r="AM15" s="42">
        <f>'Output (W)'!AM15</f>
        <v>0</v>
      </c>
      <c r="AN15" s="42">
        <f>'Output (W)'!AN15</f>
        <v>0</v>
      </c>
      <c r="AO15" s="42">
        <f>'Output (W)'!AO15</f>
        <v>0</v>
      </c>
      <c r="AP15" s="42">
        <f>'Output (W)'!AP15</f>
        <v>0</v>
      </c>
      <c r="AQ15" s="42">
        <f>'Output (W)'!AQ15</f>
        <v>0</v>
      </c>
      <c r="AR15" s="42">
        <f>'Output (W)'!AR15</f>
        <v>0</v>
      </c>
      <c r="AS15" s="42">
        <f>'Output (W)'!AS15</f>
        <v>0</v>
      </c>
      <c r="AT15" s="42">
        <f>'Output (W)'!AT15</f>
        <v>0</v>
      </c>
      <c r="AU15" s="42">
        <f>'Output (W)'!AU15</f>
        <v>0</v>
      </c>
      <c r="AV15" s="42">
        <f>'Output (W)'!AV15</f>
        <v>0</v>
      </c>
      <c r="AW15" s="42">
        <f>'Output (W)'!AW15</f>
        <v>0</v>
      </c>
      <c r="AX15" s="42">
        <f>'Output (W)'!AX15</f>
        <v>0</v>
      </c>
      <c r="AY15" s="42">
        <f>'Output (W)'!AY15</f>
        <v>0</v>
      </c>
    </row>
    <row r="16" spans="1:51" ht="14.4" x14ac:dyDescent="0.3">
      <c r="A16" s="46">
        <v>200</v>
      </c>
      <c r="B16" s="182">
        <f t="shared" ref="B16:Q16" si="4">B$24/1000*$A16</f>
        <v>0.61562829567762056</v>
      </c>
      <c r="C16" s="183">
        <f t="shared" si="4"/>
        <v>1.0673754602160781</v>
      </c>
      <c r="D16" s="183">
        <f t="shared" si="4"/>
        <v>1.0562825050523437</v>
      </c>
      <c r="E16" s="183">
        <f t="shared" si="4"/>
        <v>1.6526251665588145</v>
      </c>
      <c r="F16" s="183">
        <f t="shared" si="4"/>
        <v>1.3954156935311919</v>
      </c>
      <c r="G16" s="183">
        <f t="shared" si="4"/>
        <v>0.89491695063651855</v>
      </c>
      <c r="H16" s="183">
        <f t="shared" si="4"/>
        <v>1.7570150540717679</v>
      </c>
      <c r="I16" s="184">
        <f t="shared" si="4"/>
        <v>2.6544641859093776</v>
      </c>
      <c r="J16" s="185">
        <f t="shared" si="4"/>
        <v>0.86563161912050213</v>
      </c>
      <c r="K16" s="183">
        <f t="shared" si="4"/>
        <v>1.3968013692637713</v>
      </c>
      <c r="L16" s="183">
        <f t="shared" si="4"/>
        <v>1.4051379206416612</v>
      </c>
      <c r="M16" s="183">
        <f t="shared" si="4"/>
        <v>2.0774470869666217</v>
      </c>
      <c r="N16" s="183">
        <f t="shared" si="4"/>
        <v>2.0121176828103038</v>
      </c>
      <c r="O16" s="183">
        <f t="shared" si="4"/>
        <v>1.2221474498601586</v>
      </c>
      <c r="P16" s="183">
        <f t="shared" si="4"/>
        <v>2.520236330753244</v>
      </c>
      <c r="Q16" s="183">
        <f t="shared" si="4"/>
        <v>3.5598129656122883</v>
      </c>
      <c r="R16" s="46">
        <v>200</v>
      </c>
      <c r="S16" s="182">
        <f t="shared" ref="S16:AH16" si="5">S$24/1000*$R16</f>
        <v>1.0576771094626241</v>
      </c>
      <c r="T16" s="183">
        <f t="shared" si="5"/>
        <v>1.7599145949930721</v>
      </c>
      <c r="U16" s="183">
        <f t="shared" si="5"/>
        <v>1.8038356044526489</v>
      </c>
      <c r="V16" s="183">
        <f t="shared" si="5"/>
        <v>2.5862292636524642</v>
      </c>
      <c r="W16" s="183">
        <f t="shared" si="5"/>
        <v>2.5077499175910054</v>
      </c>
      <c r="X16" s="183">
        <f t="shared" si="5"/>
        <v>1.568481291451139</v>
      </c>
      <c r="Y16" s="183">
        <f t="shared" si="5"/>
        <v>3.10663029983554</v>
      </c>
      <c r="Z16" s="184">
        <f t="shared" si="5"/>
        <v>4.460894450564779</v>
      </c>
      <c r="AA16" s="185">
        <f t="shared" si="5"/>
        <v>1.2522020912292577</v>
      </c>
      <c r="AB16" s="183">
        <f t="shared" si="5"/>
        <v>2.1006200402985735</v>
      </c>
      <c r="AC16" s="183">
        <f t="shared" si="5"/>
        <v>2.1896163379356874</v>
      </c>
      <c r="AD16" s="183">
        <f t="shared" si="5"/>
        <v>3.0597205900262594</v>
      </c>
      <c r="AE16" s="183">
        <f t="shared" si="5"/>
        <v>2.9559654188811653</v>
      </c>
      <c r="AF16" s="183">
        <f t="shared" si="5"/>
        <v>1.9040316617279271</v>
      </c>
      <c r="AG16" s="183">
        <f t="shared" si="5"/>
        <v>3.6435416418512432</v>
      </c>
      <c r="AH16" s="183">
        <f t="shared" si="5"/>
        <v>5.2906250540325406</v>
      </c>
      <c r="AI16" s="46">
        <v>200</v>
      </c>
      <c r="AJ16" s="182">
        <f t="shared" ref="AJ16:AY16" si="6">AJ$24/1000*$AI16</f>
        <v>1.449406624016768</v>
      </c>
      <c r="AK16" s="183">
        <f t="shared" si="6"/>
        <v>2.4750871142184998</v>
      </c>
      <c r="AL16" s="183">
        <f t="shared" si="6"/>
        <v>2.5612537164428129</v>
      </c>
      <c r="AM16" s="183">
        <f t="shared" si="6"/>
        <v>3.4986520772019905</v>
      </c>
      <c r="AN16" s="183">
        <f t="shared" si="6"/>
        <v>3.353245798486105</v>
      </c>
      <c r="AO16" s="183">
        <f t="shared" si="6"/>
        <v>2.2271453848045115</v>
      </c>
      <c r="AP16" s="183">
        <f t="shared" si="6"/>
        <v>4.1348934682509748</v>
      </c>
      <c r="AQ16" s="184">
        <f t="shared" si="6"/>
        <v>6.0468798047537966</v>
      </c>
      <c r="AR16" s="185">
        <f t="shared" si="6"/>
        <v>2.0742311427711329</v>
      </c>
      <c r="AS16" s="183">
        <f t="shared" si="6"/>
        <v>3.4625517126333634</v>
      </c>
      <c r="AT16" s="183">
        <f t="shared" si="6"/>
        <v>3.5068210127404726</v>
      </c>
      <c r="AU16" s="183">
        <f t="shared" si="6"/>
        <v>4.6075884740943813</v>
      </c>
      <c r="AV16" s="183">
        <f t="shared" si="6"/>
        <v>4.1919714007746949</v>
      </c>
      <c r="AW16" s="183">
        <f t="shared" si="6"/>
        <v>3.0855989620598252</v>
      </c>
      <c r="AX16" s="183">
        <f t="shared" si="6"/>
        <v>5.3443647920938773</v>
      </c>
      <c r="AY16" s="183">
        <f t="shared" si="6"/>
        <v>7.8372288408322941</v>
      </c>
    </row>
    <row r="17" spans="1:51" ht="14.4" x14ac:dyDescent="0.3">
      <c r="A17" s="51">
        <v>300</v>
      </c>
      <c r="B17" s="186">
        <f t="shared" ref="B17:Q17" si="7">B$24/1000*$A17</f>
        <v>0.9234424435164309</v>
      </c>
      <c r="C17" s="187">
        <f t="shared" si="7"/>
        <v>1.601063190324117</v>
      </c>
      <c r="D17" s="187">
        <f t="shared" si="7"/>
        <v>1.5844237575785154</v>
      </c>
      <c r="E17" s="187">
        <f t="shared" si="7"/>
        <v>2.4789377498382219</v>
      </c>
      <c r="F17" s="187">
        <f t="shared" si="7"/>
        <v>2.0931235402967876</v>
      </c>
      <c r="G17" s="187">
        <f t="shared" si="7"/>
        <v>1.3423754259547778</v>
      </c>
      <c r="H17" s="187">
        <f t="shared" si="7"/>
        <v>2.6355225811076517</v>
      </c>
      <c r="I17" s="188">
        <f t="shared" si="7"/>
        <v>3.9816962788640664</v>
      </c>
      <c r="J17" s="189">
        <f t="shared" si="7"/>
        <v>1.2984474286807532</v>
      </c>
      <c r="K17" s="187">
        <f t="shared" si="7"/>
        <v>2.0952020538956568</v>
      </c>
      <c r="L17" s="187">
        <f t="shared" si="7"/>
        <v>2.1077068809624917</v>
      </c>
      <c r="M17" s="187">
        <f t="shared" si="7"/>
        <v>3.1161706304499326</v>
      </c>
      <c r="N17" s="187">
        <f t="shared" si="7"/>
        <v>3.0181765242154559</v>
      </c>
      <c r="O17" s="187">
        <f t="shared" si="7"/>
        <v>1.8332211747902378</v>
      </c>
      <c r="P17" s="187">
        <f t="shared" si="7"/>
        <v>3.7803544961298665</v>
      </c>
      <c r="Q17" s="187">
        <f t="shared" si="7"/>
        <v>5.3397194484184327</v>
      </c>
      <c r="R17" s="51">
        <v>300</v>
      </c>
      <c r="S17" s="186">
        <f t="shared" ref="S17:AH17" si="8">S$24/1000*$R17</f>
        <v>1.586515664193936</v>
      </c>
      <c r="T17" s="187">
        <f t="shared" si="8"/>
        <v>2.6398718924896083</v>
      </c>
      <c r="U17" s="187">
        <f t="shared" si="8"/>
        <v>2.7057534066789732</v>
      </c>
      <c r="V17" s="187">
        <f t="shared" si="8"/>
        <v>3.8793438954786965</v>
      </c>
      <c r="W17" s="187">
        <f t="shared" si="8"/>
        <v>3.7616248763865081</v>
      </c>
      <c r="X17" s="187">
        <f t="shared" si="8"/>
        <v>2.3527219371767085</v>
      </c>
      <c r="Y17" s="187">
        <f t="shared" si="8"/>
        <v>4.6599454497533097</v>
      </c>
      <c r="Z17" s="188">
        <f t="shared" si="8"/>
        <v>6.6913416758471689</v>
      </c>
      <c r="AA17" s="189">
        <f t="shared" si="8"/>
        <v>1.8783031368438865</v>
      </c>
      <c r="AB17" s="187">
        <f t="shared" si="8"/>
        <v>3.1509300604478603</v>
      </c>
      <c r="AC17" s="187">
        <f t="shared" si="8"/>
        <v>3.2844245069035312</v>
      </c>
      <c r="AD17" s="187">
        <f t="shared" si="8"/>
        <v>4.5895808850393891</v>
      </c>
      <c r="AE17" s="187">
        <f t="shared" si="8"/>
        <v>4.4339481283217479</v>
      </c>
      <c r="AF17" s="187">
        <f t="shared" si="8"/>
        <v>2.8560474925918906</v>
      </c>
      <c r="AG17" s="187">
        <f t="shared" si="8"/>
        <v>5.4653124627768648</v>
      </c>
      <c r="AH17" s="187">
        <f t="shared" si="8"/>
        <v>7.9359375810488109</v>
      </c>
      <c r="AI17" s="51">
        <v>300</v>
      </c>
      <c r="AJ17" s="186">
        <f t="shared" ref="AJ17:AY17" si="9">AJ$24/1000*$AI17</f>
        <v>2.1741099360251521</v>
      </c>
      <c r="AK17" s="187">
        <f t="shared" si="9"/>
        <v>3.7126306713277497</v>
      </c>
      <c r="AL17" s="187">
        <f t="shared" si="9"/>
        <v>3.8418805746642191</v>
      </c>
      <c r="AM17" s="187">
        <f t="shared" si="9"/>
        <v>5.2479781158029857</v>
      </c>
      <c r="AN17" s="187">
        <f t="shared" si="9"/>
        <v>5.0298686977291576</v>
      </c>
      <c r="AO17" s="187">
        <f t="shared" si="9"/>
        <v>3.3407180772067675</v>
      </c>
      <c r="AP17" s="187">
        <f t="shared" si="9"/>
        <v>6.2023402023764618</v>
      </c>
      <c r="AQ17" s="188">
        <f t="shared" si="9"/>
        <v>9.0703197071306949</v>
      </c>
      <c r="AR17" s="189">
        <f t="shared" si="9"/>
        <v>3.1113467141566993</v>
      </c>
      <c r="AS17" s="187">
        <f t="shared" si="9"/>
        <v>5.193827568950045</v>
      </c>
      <c r="AT17" s="187">
        <f t="shared" si="9"/>
        <v>5.2602315191107092</v>
      </c>
      <c r="AU17" s="187">
        <f t="shared" si="9"/>
        <v>6.911382711141572</v>
      </c>
      <c r="AV17" s="187">
        <f t="shared" si="9"/>
        <v>6.2879571011620428</v>
      </c>
      <c r="AW17" s="187">
        <f t="shared" si="9"/>
        <v>4.628398443089738</v>
      </c>
      <c r="AX17" s="187">
        <f t="shared" si="9"/>
        <v>8.0165471881408159</v>
      </c>
      <c r="AY17" s="187">
        <f t="shared" si="9"/>
        <v>11.755843261248442</v>
      </c>
    </row>
    <row r="18" spans="1:51" ht="14.4" x14ac:dyDescent="0.3">
      <c r="A18" s="57">
        <v>400</v>
      </c>
      <c r="B18" s="190">
        <f t="shared" ref="B18:Q18" si="10">B$24/1000*$A18</f>
        <v>1.2312565913552411</v>
      </c>
      <c r="C18" s="191">
        <f t="shared" si="10"/>
        <v>2.1347509204321562</v>
      </c>
      <c r="D18" s="191">
        <f t="shared" si="10"/>
        <v>2.1125650101046873</v>
      </c>
      <c r="E18" s="191">
        <f t="shared" si="10"/>
        <v>3.3052503331176291</v>
      </c>
      <c r="F18" s="191">
        <f t="shared" si="10"/>
        <v>2.7908313870623838</v>
      </c>
      <c r="G18" s="191">
        <f t="shared" si="10"/>
        <v>1.7898339012730371</v>
      </c>
      <c r="H18" s="191">
        <f t="shared" si="10"/>
        <v>3.5140301081435359</v>
      </c>
      <c r="I18" s="192">
        <f t="shared" si="10"/>
        <v>5.3089283718187552</v>
      </c>
      <c r="J18" s="193">
        <f t="shared" si="10"/>
        <v>1.7312632382410043</v>
      </c>
      <c r="K18" s="191">
        <f t="shared" si="10"/>
        <v>2.7936027385275426</v>
      </c>
      <c r="L18" s="191">
        <f t="shared" si="10"/>
        <v>2.8102758412833224</v>
      </c>
      <c r="M18" s="191">
        <f t="shared" si="10"/>
        <v>4.1548941739332435</v>
      </c>
      <c r="N18" s="191">
        <f t="shared" si="10"/>
        <v>4.0242353656206076</v>
      </c>
      <c r="O18" s="191">
        <f t="shared" si="10"/>
        <v>2.4442948997203171</v>
      </c>
      <c r="P18" s="191">
        <f t="shared" si="10"/>
        <v>5.0404726615064881</v>
      </c>
      <c r="Q18" s="191">
        <f t="shared" si="10"/>
        <v>7.1196259312245767</v>
      </c>
      <c r="R18" s="57">
        <v>400</v>
      </c>
      <c r="S18" s="190">
        <f t="shared" ref="S18:AH18" si="11">S$24/1000*$R18</f>
        <v>2.1153542189252481</v>
      </c>
      <c r="T18" s="191">
        <f t="shared" si="11"/>
        <v>3.5198291899861442</v>
      </c>
      <c r="U18" s="191">
        <f t="shared" si="11"/>
        <v>3.6076712089052978</v>
      </c>
      <c r="V18" s="191">
        <f t="shared" si="11"/>
        <v>5.1724585273049284</v>
      </c>
      <c r="W18" s="191">
        <f t="shared" si="11"/>
        <v>5.0154998351820108</v>
      </c>
      <c r="X18" s="191">
        <f t="shared" si="11"/>
        <v>3.136962582902278</v>
      </c>
      <c r="Y18" s="191">
        <f t="shared" si="11"/>
        <v>6.2132605996710799</v>
      </c>
      <c r="Z18" s="192">
        <f t="shared" si="11"/>
        <v>8.9217889011295579</v>
      </c>
      <c r="AA18" s="193">
        <f t="shared" si="11"/>
        <v>2.5044041824585155</v>
      </c>
      <c r="AB18" s="191">
        <f t="shared" si="11"/>
        <v>4.201240080597147</v>
      </c>
      <c r="AC18" s="191">
        <f t="shared" si="11"/>
        <v>4.3792326758713749</v>
      </c>
      <c r="AD18" s="191">
        <f t="shared" si="11"/>
        <v>6.1194411800525188</v>
      </c>
      <c r="AE18" s="191">
        <f t="shared" si="11"/>
        <v>5.9119308377623305</v>
      </c>
      <c r="AF18" s="191">
        <f t="shared" si="11"/>
        <v>3.8080633234558543</v>
      </c>
      <c r="AG18" s="191">
        <f t="shared" si="11"/>
        <v>7.2870832837024864</v>
      </c>
      <c r="AH18" s="191">
        <f t="shared" si="11"/>
        <v>10.581250108065081</v>
      </c>
      <c r="AI18" s="57">
        <v>400</v>
      </c>
      <c r="AJ18" s="190">
        <f t="shared" ref="AJ18:AY18" si="12">AJ$24/1000*$AI18</f>
        <v>2.898813248033536</v>
      </c>
      <c r="AK18" s="191">
        <f t="shared" si="12"/>
        <v>4.9501742284369996</v>
      </c>
      <c r="AL18" s="191">
        <f t="shared" si="12"/>
        <v>5.1225074328856257</v>
      </c>
      <c r="AM18" s="191">
        <f t="shared" si="12"/>
        <v>6.9973041544039809</v>
      </c>
      <c r="AN18" s="191">
        <f t="shared" si="12"/>
        <v>6.7064915969722101</v>
      </c>
      <c r="AO18" s="191">
        <f t="shared" si="12"/>
        <v>4.454290769609023</v>
      </c>
      <c r="AP18" s="191">
        <f t="shared" si="12"/>
        <v>8.2697869365019496</v>
      </c>
      <c r="AQ18" s="192">
        <f t="shared" si="12"/>
        <v>12.093759609507593</v>
      </c>
      <c r="AR18" s="193">
        <f t="shared" si="12"/>
        <v>4.1484622855422657</v>
      </c>
      <c r="AS18" s="191">
        <f t="shared" si="12"/>
        <v>6.9251034252667267</v>
      </c>
      <c r="AT18" s="191">
        <f t="shared" si="12"/>
        <v>7.0136420254809453</v>
      </c>
      <c r="AU18" s="191">
        <f t="shared" si="12"/>
        <v>9.2151769481887627</v>
      </c>
      <c r="AV18" s="191">
        <f t="shared" si="12"/>
        <v>8.3839428015493898</v>
      </c>
      <c r="AW18" s="191">
        <f t="shared" si="12"/>
        <v>6.1711979241196504</v>
      </c>
      <c r="AX18" s="191">
        <f t="shared" si="12"/>
        <v>10.688729584187755</v>
      </c>
      <c r="AY18" s="191">
        <f t="shared" si="12"/>
        <v>15.674457681664588</v>
      </c>
    </row>
    <row r="19" spans="1:51" ht="15.75" customHeight="1" x14ac:dyDescent="0.3">
      <c r="A19" s="65">
        <v>500</v>
      </c>
      <c r="B19" s="194">
        <f t="shared" ref="B19:Q19" si="13">B$24/1000*$A19</f>
        <v>1.5390707391940515</v>
      </c>
      <c r="C19" s="195">
        <f t="shared" si="13"/>
        <v>2.6684386505401951</v>
      </c>
      <c r="D19" s="195">
        <f t="shared" si="13"/>
        <v>2.6407062626308591</v>
      </c>
      <c r="E19" s="195">
        <f t="shared" si="13"/>
        <v>4.1315629163970362</v>
      </c>
      <c r="F19" s="195">
        <f t="shared" si="13"/>
        <v>3.4885392338279795</v>
      </c>
      <c r="G19" s="195">
        <f t="shared" si="13"/>
        <v>2.2372923765912964</v>
      </c>
      <c r="H19" s="195">
        <f t="shared" si="13"/>
        <v>4.3925376351794201</v>
      </c>
      <c r="I19" s="196">
        <f t="shared" si="13"/>
        <v>6.636160464773444</v>
      </c>
      <c r="J19" s="197">
        <f t="shared" si="13"/>
        <v>2.1640790478012555</v>
      </c>
      <c r="K19" s="195">
        <f t="shared" si="13"/>
        <v>3.4920034231594279</v>
      </c>
      <c r="L19" s="195">
        <f t="shared" si="13"/>
        <v>3.5128448016041531</v>
      </c>
      <c r="M19" s="195">
        <f t="shared" si="13"/>
        <v>5.1936177174165543</v>
      </c>
      <c r="N19" s="195">
        <f t="shared" si="13"/>
        <v>5.0302942070257597</v>
      </c>
      <c r="O19" s="195">
        <f t="shared" si="13"/>
        <v>3.0553686246503964</v>
      </c>
      <c r="P19" s="195">
        <f t="shared" si="13"/>
        <v>6.300590826883111</v>
      </c>
      <c r="Q19" s="195">
        <f t="shared" si="13"/>
        <v>8.8995324140307215</v>
      </c>
      <c r="R19" s="65">
        <v>500</v>
      </c>
      <c r="S19" s="194">
        <f t="shared" ref="S19:AH19" si="14">S$24/1000*$R19</f>
        <v>2.64419277365656</v>
      </c>
      <c r="T19" s="195">
        <f t="shared" si="14"/>
        <v>4.3997864874826806</v>
      </c>
      <c r="U19" s="195">
        <f t="shared" si="14"/>
        <v>4.5095890111316219</v>
      </c>
      <c r="V19" s="195">
        <f t="shared" si="14"/>
        <v>6.4655731591311607</v>
      </c>
      <c r="W19" s="195">
        <f t="shared" si="14"/>
        <v>6.2693747939775131</v>
      </c>
      <c r="X19" s="195">
        <f t="shared" si="14"/>
        <v>3.9212032286278475</v>
      </c>
      <c r="Y19" s="195">
        <f t="shared" si="14"/>
        <v>7.7665757495888501</v>
      </c>
      <c r="Z19" s="196">
        <f t="shared" si="14"/>
        <v>11.152236126411948</v>
      </c>
      <c r="AA19" s="197">
        <f t="shared" si="14"/>
        <v>3.1305052280731442</v>
      </c>
      <c r="AB19" s="195">
        <f t="shared" si="14"/>
        <v>5.2515501007464334</v>
      </c>
      <c r="AC19" s="195">
        <f t="shared" si="14"/>
        <v>5.4740408448392186</v>
      </c>
      <c r="AD19" s="195">
        <f t="shared" si="14"/>
        <v>7.6493014750656485</v>
      </c>
      <c r="AE19" s="195">
        <f t="shared" si="14"/>
        <v>7.3899135472029132</v>
      </c>
      <c r="AF19" s="195">
        <f t="shared" si="14"/>
        <v>4.7600791543198175</v>
      </c>
      <c r="AG19" s="195">
        <f t="shared" si="14"/>
        <v>9.108854104628108</v>
      </c>
      <c r="AH19" s="195">
        <f t="shared" si="14"/>
        <v>13.226562635081351</v>
      </c>
      <c r="AI19" s="65">
        <v>500</v>
      </c>
      <c r="AJ19" s="194">
        <f t="shared" ref="AJ19:AY19" si="15">AJ$24/1000*$AI19</f>
        <v>3.6235165600419204</v>
      </c>
      <c r="AK19" s="195">
        <f t="shared" si="15"/>
        <v>6.1877177855462495</v>
      </c>
      <c r="AL19" s="195">
        <f t="shared" si="15"/>
        <v>6.4031342911070324</v>
      </c>
      <c r="AM19" s="195">
        <f t="shared" si="15"/>
        <v>8.746630193004977</v>
      </c>
      <c r="AN19" s="195">
        <f t="shared" si="15"/>
        <v>8.3831144962152617</v>
      </c>
      <c r="AO19" s="195">
        <f t="shared" si="15"/>
        <v>5.567863462011279</v>
      </c>
      <c r="AP19" s="195">
        <f t="shared" si="15"/>
        <v>10.337233670627437</v>
      </c>
      <c r="AQ19" s="196">
        <f t="shared" si="15"/>
        <v>15.117199511884492</v>
      </c>
      <c r="AR19" s="197">
        <f t="shared" si="15"/>
        <v>5.1855778569278321</v>
      </c>
      <c r="AS19" s="195">
        <f t="shared" si="15"/>
        <v>8.6563792815834084</v>
      </c>
      <c r="AT19" s="195">
        <f t="shared" si="15"/>
        <v>8.7670525318511814</v>
      </c>
      <c r="AU19" s="195">
        <f t="shared" si="15"/>
        <v>11.518971185235953</v>
      </c>
      <c r="AV19" s="195">
        <f t="shared" si="15"/>
        <v>10.479928501936739</v>
      </c>
      <c r="AW19" s="195">
        <f t="shared" si="15"/>
        <v>7.7139974051495637</v>
      </c>
      <c r="AX19" s="195">
        <f t="shared" si="15"/>
        <v>13.360911980234693</v>
      </c>
      <c r="AY19" s="195">
        <f t="shared" si="15"/>
        <v>19.593072102080736</v>
      </c>
    </row>
    <row r="20" spans="1:51" ht="14.4" x14ac:dyDescent="0.3">
      <c r="A20" s="78">
        <v>600</v>
      </c>
      <c r="B20" s="198">
        <f t="shared" ref="B20:Q20" si="16">B$24/1000*$A20</f>
        <v>1.8468848870328618</v>
      </c>
      <c r="C20" s="199">
        <f t="shared" si="16"/>
        <v>3.2021263806482341</v>
      </c>
      <c r="D20" s="199">
        <f t="shared" si="16"/>
        <v>3.1688475151570308</v>
      </c>
      <c r="E20" s="199">
        <f t="shared" si="16"/>
        <v>4.9578754996764438</v>
      </c>
      <c r="F20" s="199">
        <f t="shared" si="16"/>
        <v>4.1862470805935752</v>
      </c>
      <c r="G20" s="199">
        <f t="shared" si="16"/>
        <v>2.6847508519095555</v>
      </c>
      <c r="H20" s="199">
        <f t="shared" si="16"/>
        <v>5.2710451622153034</v>
      </c>
      <c r="I20" s="200">
        <f t="shared" si="16"/>
        <v>7.9633925577281328</v>
      </c>
      <c r="J20" s="201">
        <f t="shared" si="16"/>
        <v>2.5968948573615065</v>
      </c>
      <c r="K20" s="199">
        <f t="shared" si="16"/>
        <v>4.1904041077913137</v>
      </c>
      <c r="L20" s="199">
        <f t="shared" si="16"/>
        <v>4.2154137619249834</v>
      </c>
      <c r="M20" s="199">
        <f t="shared" si="16"/>
        <v>6.2323412608998652</v>
      </c>
      <c r="N20" s="199">
        <f t="shared" si="16"/>
        <v>6.0363530484309118</v>
      </c>
      <c r="O20" s="199">
        <f t="shared" si="16"/>
        <v>3.6664423495804757</v>
      </c>
      <c r="P20" s="199">
        <f t="shared" si="16"/>
        <v>7.560708992259733</v>
      </c>
      <c r="Q20" s="199">
        <f t="shared" si="16"/>
        <v>10.679438896836865</v>
      </c>
      <c r="R20" s="78">
        <v>600</v>
      </c>
      <c r="S20" s="198">
        <f t="shared" ref="S20:AH20" si="17">S$24/1000*$R20</f>
        <v>3.1730313283878719</v>
      </c>
      <c r="T20" s="199">
        <f t="shared" si="17"/>
        <v>5.2797437849792166</v>
      </c>
      <c r="U20" s="199">
        <f t="shared" si="17"/>
        <v>5.4115068133579465</v>
      </c>
      <c r="V20" s="199">
        <f t="shared" si="17"/>
        <v>7.758687790957393</v>
      </c>
      <c r="W20" s="199">
        <f t="shared" si="17"/>
        <v>7.5232497527730162</v>
      </c>
      <c r="X20" s="199">
        <f t="shared" si="17"/>
        <v>4.705443874353417</v>
      </c>
      <c r="Y20" s="199">
        <f t="shared" si="17"/>
        <v>9.3198908995066194</v>
      </c>
      <c r="Z20" s="200">
        <f t="shared" si="17"/>
        <v>13.382683351694338</v>
      </c>
      <c r="AA20" s="201">
        <f t="shared" si="17"/>
        <v>3.756606273687773</v>
      </c>
      <c r="AB20" s="199">
        <f t="shared" si="17"/>
        <v>6.3018601208957206</v>
      </c>
      <c r="AC20" s="199">
        <f t="shared" si="17"/>
        <v>6.5688490138070623</v>
      </c>
      <c r="AD20" s="199">
        <f t="shared" si="17"/>
        <v>9.1791617700787782</v>
      </c>
      <c r="AE20" s="199">
        <f t="shared" si="17"/>
        <v>8.8678962566434958</v>
      </c>
      <c r="AF20" s="199">
        <f t="shared" si="17"/>
        <v>5.7120949851837812</v>
      </c>
      <c r="AG20" s="199">
        <f t="shared" si="17"/>
        <v>10.93062492555373</v>
      </c>
      <c r="AH20" s="199">
        <f t="shared" si="17"/>
        <v>15.871875162097622</v>
      </c>
      <c r="AI20" s="78">
        <v>600</v>
      </c>
      <c r="AJ20" s="198">
        <f t="shared" ref="AJ20:AY20" si="18">AJ$24/1000*$AI20</f>
        <v>4.3482198720503042</v>
      </c>
      <c r="AK20" s="199">
        <f t="shared" si="18"/>
        <v>7.4252613426554994</v>
      </c>
      <c r="AL20" s="199">
        <f t="shared" si="18"/>
        <v>7.6837611493284381</v>
      </c>
      <c r="AM20" s="199">
        <f t="shared" si="18"/>
        <v>10.495956231605971</v>
      </c>
      <c r="AN20" s="199">
        <f t="shared" si="18"/>
        <v>10.059737395458315</v>
      </c>
      <c r="AO20" s="199">
        <f t="shared" si="18"/>
        <v>6.681436154413535</v>
      </c>
      <c r="AP20" s="199">
        <f t="shared" si="18"/>
        <v>12.404680404752924</v>
      </c>
      <c r="AQ20" s="200">
        <f t="shared" si="18"/>
        <v>18.14063941426139</v>
      </c>
      <c r="AR20" s="201">
        <f t="shared" si="18"/>
        <v>6.2226934283133986</v>
      </c>
      <c r="AS20" s="199">
        <f t="shared" si="18"/>
        <v>10.38765513790009</v>
      </c>
      <c r="AT20" s="199">
        <f t="shared" si="18"/>
        <v>10.520463038221418</v>
      </c>
      <c r="AU20" s="199">
        <f t="shared" si="18"/>
        <v>13.822765422283144</v>
      </c>
      <c r="AV20" s="199">
        <f t="shared" si="18"/>
        <v>12.575914202324086</v>
      </c>
      <c r="AW20" s="199">
        <f t="shared" si="18"/>
        <v>9.256796886179476</v>
      </c>
      <c r="AX20" s="199">
        <f t="shared" si="18"/>
        <v>16.033094376281632</v>
      </c>
      <c r="AY20" s="199">
        <f t="shared" si="18"/>
        <v>23.511686522496884</v>
      </c>
    </row>
    <row r="21" spans="1:51" ht="15.75" customHeight="1" x14ac:dyDescent="0.3">
      <c r="A21" s="51">
        <v>700</v>
      </c>
      <c r="B21" s="186">
        <f t="shared" ref="B21:Q21" si="19">B$24/1000*$A21</f>
        <v>2.1546990348716721</v>
      </c>
      <c r="C21" s="187">
        <f t="shared" si="19"/>
        <v>3.735814110756273</v>
      </c>
      <c r="D21" s="187">
        <f t="shared" si="19"/>
        <v>3.6969887676832025</v>
      </c>
      <c r="E21" s="187">
        <f t="shared" si="19"/>
        <v>5.7841880829558514</v>
      </c>
      <c r="F21" s="187">
        <f t="shared" si="19"/>
        <v>4.8839549273591718</v>
      </c>
      <c r="G21" s="187">
        <f t="shared" si="19"/>
        <v>3.1322093272278151</v>
      </c>
      <c r="H21" s="187">
        <f t="shared" si="19"/>
        <v>6.1495526892511876</v>
      </c>
      <c r="I21" s="188">
        <f t="shared" si="19"/>
        <v>9.2906246506828225</v>
      </c>
      <c r="J21" s="189">
        <f t="shared" si="19"/>
        <v>3.0297106669217575</v>
      </c>
      <c r="K21" s="187">
        <f t="shared" si="19"/>
        <v>4.8888047924231994</v>
      </c>
      <c r="L21" s="187">
        <f t="shared" si="19"/>
        <v>4.9179827222458146</v>
      </c>
      <c r="M21" s="187">
        <f t="shared" si="19"/>
        <v>7.271064804383176</v>
      </c>
      <c r="N21" s="187">
        <f t="shared" si="19"/>
        <v>7.0424118898360639</v>
      </c>
      <c r="O21" s="187">
        <f t="shared" si="19"/>
        <v>4.2775160745105545</v>
      </c>
      <c r="P21" s="187">
        <f t="shared" si="19"/>
        <v>8.8208271576363551</v>
      </c>
      <c r="Q21" s="187">
        <f t="shared" si="19"/>
        <v>12.459345379643009</v>
      </c>
      <c r="R21" s="51">
        <v>700</v>
      </c>
      <c r="S21" s="186">
        <f t="shared" ref="S21:AH21" si="20">S$24/1000*$R21</f>
        <v>3.7018698831191839</v>
      </c>
      <c r="T21" s="187">
        <f t="shared" si="20"/>
        <v>6.1597010824757525</v>
      </c>
      <c r="U21" s="187">
        <f t="shared" si="20"/>
        <v>6.313424615584271</v>
      </c>
      <c r="V21" s="187">
        <f t="shared" si="20"/>
        <v>9.0518024227836253</v>
      </c>
      <c r="W21" s="187">
        <f t="shared" si="20"/>
        <v>8.7771247115685185</v>
      </c>
      <c r="X21" s="187">
        <f t="shared" si="20"/>
        <v>5.4896845200789866</v>
      </c>
      <c r="Y21" s="187">
        <f t="shared" si="20"/>
        <v>10.87320604942439</v>
      </c>
      <c r="Z21" s="188">
        <f t="shared" si="20"/>
        <v>15.613130576976728</v>
      </c>
      <c r="AA21" s="189">
        <f t="shared" si="20"/>
        <v>4.3827073193024022</v>
      </c>
      <c r="AB21" s="187">
        <f t="shared" si="20"/>
        <v>7.3521701410450069</v>
      </c>
      <c r="AC21" s="187">
        <f t="shared" si="20"/>
        <v>7.663657182774906</v>
      </c>
      <c r="AD21" s="187">
        <f t="shared" si="20"/>
        <v>10.709022065091908</v>
      </c>
      <c r="AE21" s="187">
        <f t="shared" si="20"/>
        <v>10.345878966084078</v>
      </c>
      <c r="AF21" s="187">
        <f t="shared" si="20"/>
        <v>6.6641108160477449</v>
      </c>
      <c r="AG21" s="187">
        <f t="shared" si="20"/>
        <v>12.752395746479351</v>
      </c>
      <c r="AH21" s="187">
        <f t="shared" si="20"/>
        <v>18.517187689113893</v>
      </c>
      <c r="AI21" s="51">
        <v>700</v>
      </c>
      <c r="AJ21" s="186">
        <f t="shared" ref="AJ21:AY21" si="21">AJ$24/1000*$AI21</f>
        <v>5.0729231840586886</v>
      </c>
      <c r="AK21" s="187">
        <f t="shared" si="21"/>
        <v>8.6628048997647493</v>
      </c>
      <c r="AL21" s="187">
        <f t="shared" si="21"/>
        <v>8.9643880075498448</v>
      </c>
      <c r="AM21" s="187">
        <f t="shared" si="21"/>
        <v>12.245282270206967</v>
      </c>
      <c r="AN21" s="187">
        <f t="shared" si="21"/>
        <v>11.736360294701367</v>
      </c>
      <c r="AO21" s="187">
        <f t="shared" si="21"/>
        <v>7.795008846815791</v>
      </c>
      <c r="AP21" s="187">
        <f t="shared" si="21"/>
        <v>14.472127138878411</v>
      </c>
      <c r="AQ21" s="188">
        <f t="shared" si="21"/>
        <v>21.164079316638286</v>
      </c>
      <c r="AR21" s="189">
        <f t="shared" si="21"/>
        <v>7.259808999698965</v>
      </c>
      <c r="AS21" s="187">
        <f t="shared" si="21"/>
        <v>12.118930994216772</v>
      </c>
      <c r="AT21" s="187">
        <f t="shared" si="21"/>
        <v>12.273873544591655</v>
      </c>
      <c r="AU21" s="187">
        <f t="shared" si="21"/>
        <v>16.126559659330333</v>
      </c>
      <c r="AV21" s="187">
        <f t="shared" si="21"/>
        <v>14.671899902711434</v>
      </c>
      <c r="AW21" s="187">
        <f t="shared" si="21"/>
        <v>10.799596367209389</v>
      </c>
      <c r="AX21" s="187">
        <f t="shared" si="21"/>
        <v>18.70527677232857</v>
      </c>
      <c r="AY21" s="187">
        <f t="shared" si="21"/>
        <v>27.430300942913028</v>
      </c>
    </row>
    <row r="22" spans="1:51" ht="15.75" customHeight="1" x14ac:dyDescent="0.3">
      <c r="A22" s="57">
        <v>800</v>
      </c>
      <c r="B22" s="190">
        <f t="shared" ref="B22:Q22" si="22">B$24/1000*$A22</f>
        <v>2.4625131827104823</v>
      </c>
      <c r="C22" s="191">
        <f t="shared" si="22"/>
        <v>4.2695018408643124</v>
      </c>
      <c r="D22" s="191">
        <f t="shared" si="22"/>
        <v>4.2251300202093747</v>
      </c>
      <c r="E22" s="191">
        <f t="shared" si="22"/>
        <v>6.6105006662352581</v>
      </c>
      <c r="F22" s="191">
        <f t="shared" si="22"/>
        <v>5.5816627741247675</v>
      </c>
      <c r="G22" s="191">
        <f t="shared" si="22"/>
        <v>3.5796678025460742</v>
      </c>
      <c r="H22" s="191">
        <f t="shared" si="22"/>
        <v>7.0280602162870718</v>
      </c>
      <c r="I22" s="192">
        <f t="shared" si="22"/>
        <v>10.61785674363751</v>
      </c>
      <c r="J22" s="193">
        <f t="shared" si="22"/>
        <v>3.4625264764820085</v>
      </c>
      <c r="K22" s="191">
        <f t="shared" si="22"/>
        <v>5.5872054770550852</v>
      </c>
      <c r="L22" s="191">
        <f t="shared" si="22"/>
        <v>5.6205516825666448</v>
      </c>
      <c r="M22" s="191">
        <f t="shared" si="22"/>
        <v>8.3097883478664869</v>
      </c>
      <c r="N22" s="191">
        <f t="shared" si="22"/>
        <v>8.0484707312412151</v>
      </c>
      <c r="O22" s="191">
        <f t="shared" si="22"/>
        <v>4.8885897994406342</v>
      </c>
      <c r="P22" s="191">
        <f t="shared" si="22"/>
        <v>10.080945323012976</v>
      </c>
      <c r="Q22" s="191">
        <f t="shared" si="22"/>
        <v>14.239251862449153</v>
      </c>
      <c r="R22" s="57">
        <v>800</v>
      </c>
      <c r="S22" s="190">
        <f t="shared" ref="S22:AH22" si="23">S$24/1000*$R22</f>
        <v>4.2307084378504962</v>
      </c>
      <c r="T22" s="191">
        <f t="shared" si="23"/>
        <v>7.0396583799722885</v>
      </c>
      <c r="U22" s="191">
        <f t="shared" si="23"/>
        <v>7.2153424178105956</v>
      </c>
      <c r="V22" s="191">
        <f t="shared" si="23"/>
        <v>10.344917054609857</v>
      </c>
      <c r="W22" s="191">
        <f t="shared" si="23"/>
        <v>10.030999670364022</v>
      </c>
      <c r="X22" s="191">
        <f t="shared" si="23"/>
        <v>6.2739251658045561</v>
      </c>
      <c r="Y22" s="191">
        <f t="shared" si="23"/>
        <v>12.42652119934216</v>
      </c>
      <c r="Z22" s="192">
        <f t="shared" si="23"/>
        <v>17.843577802259116</v>
      </c>
      <c r="AA22" s="193">
        <f t="shared" si="23"/>
        <v>5.008808364917031</v>
      </c>
      <c r="AB22" s="191">
        <f t="shared" si="23"/>
        <v>8.4024801611942941</v>
      </c>
      <c r="AC22" s="191">
        <f t="shared" si="23"/>
        <v>8.7584653517427498</v>
      </c>
      <c r="AD22" s="191">
        <f t="shared" si="23"/>
        <v>12.238882360105038</v>
      </c>
      <c r="AE22" s="191">
        <f t="shared" si="23"/>
        <v>11.823861675524661</v>
      </c>
      <c r="AF22" s="191">
        <f t="shared" si="23"/>
        <v>7.6161266469117086</v>
      </c>
      <c r="AG22" s="191">
        <f t="shared" si="23"/>
        <v>14.574166567404973</v>
      </c>
      <c r="AH22" s="191">
        <f t="shared" si="23"/>
        <v>21.162500216130162</v>
      </c>
      <c r="AI22" s="57">
        <v>800</v>
      </c>
      <c r="AJ22" s="190">
        <f t="shared" ref="AJ22:AY22" si="24">AJ$24/1000*$AI22</f>
        <v>5.797626496067072</v>
      </c>
      <c r="AK22" s="191">
        <f t="shared" si="24"/>
        <v>9.9003484568739992</v>
      </c>
      <c r="AL22" s="191">
        <f t="shared" si="24"/>
        <v>10.245014865771251</v>
      </c>
      <c r="AM22" s="191">
        <f t="shared" si="24"/>
        <v>13.994608308807962</v>
      </c>
      <c r="AN22" s="191">
        <f t="shared" si="24"/>
        <v>13.41298319394442</v>
      </c>
      <c r="AO22" s="191">
        <f t="shared" si="24"/>
        <v>8.9085815392180461</v>
      </c>
      <c r="AP22" s="191">
        <f t="shared" si="24"/>
        <v>16.539573873003899</v>
      </c>
      <c r="AQ22" s="192">
        <f t="shared" si="24"/>
        <v>24.187519219015186</v>
      </c>
      <c r="AR22" s="193">
        <f t="shared" si="24"/>
        <v>8.2969245710845314</v>
      </c>
      <c r="AS22" s="191">
        <f t="shared" si="24"/>
        <v>13.850206850533453</v>
      </c>
      <c r="AT22" s="191">
        <f t="shared" si="24"/>
        <v>14.027284050961891</v>
      </c>
      <c r="AU22" s="191">
        <f t="shared" si="24"/>
        <v>18.430353896377525</v>
      </c>
      <c r="AV22" s="191">
        <f t="shared" si="24"/>
        <v>16.76788560309878</v>
      </c>
      <c r="AW22" s="191">
        <f t="shared" si="24"/>
        <v>12.342395848239301</v>
      </c>
      <c r="AX22" s="191">
        <f t="shared" si="24"/>
        <v>21.377459168375509</v>
      </c>
      <c r="AY22" s="191">
        <f t="shared" si="24"/>
        <v>31.348915363329176</v>
      </c>
    </row>
    <row r="23" spans="1:51" ht="15.75" customHeight="1" x14ac:dyDescent="0.3">
      <c r="A23" s="51">
        <v>900</v>
      </c>
      <c r="B23" s="186">
        <f t="shared" ref="B23:Q23" si="25">B$24/1000*$A23</f>
        <v>2.7703273305492928</v>
      </c>
      <c r="C23" s="187">
        <f t="shared" si="25"/>
        <v>4.8031895709723509</v>
      </c>
      <c r="D23" s="187">
        <f t="shared" si="25"/>
        <v>4.7532712727355459</v>
      </c>
      <c r="E23" s="187">
        <f t="shared" si="25"/>
        <v>7.4368132495146657</v>
      </c>
      <c r="F23" s="187">
        <f t="shared" si="25"/>
        <v>6.2793706208903632</v>
      </c>
      <c r="G23" s="187">
        <f t="shared" si="25"/>
        <v>4.0271262778643333</v>
      </c>
      <c r="H23" s="187">
        <f t="shared" si="25"/>
        <v>7.9065677433229551</v>
      </c>
      <c r="I23" s="188">
        <f t="shared" si="25"/>
        <v>11.945088836592198</v>
      </c>
      <c r="J23" s="189">
        <f t="shared" si="25"/>
        <v>3.8953422860422595</v>
      </c>
      <c r="K23" s="187">
        <f t="shared" si="25"/>
        <v>6.2856061616869709</v>
      </c>
      <c r="L23" s="187">
        <f t="shared" si="25"/>
        <v>6.3231206428874751</v>
      </c>
      <c r="M23" s="187">
        <f t="shared" si="25"/>
        <v>9.3485118913497978</v>
      </c>
      <c r="N23" s="187">
        <f t="shared" si="25"/>
        <v>9.0545295726463682</v>
      </c>
      <c r="O23" s="187">
        <f t="shared" si="25"/>
        <v>5.499663524370713</v>
      </c>
      <c r="P23" s="187">
        <f t="shared" si="25"/>
        <v>11.341063488389599</v>
      </c>
      <c r="Q23" s="187">
        <f t="shared" si="25"/>
        <v>16.019158345255299</v>
      </c>
      <c r="R23" s="51">
        <v>900</v>
      </c>
      <c r="S23" s="186">
        <f t="shared" ref="S23:AH23" si="26">S$24/1000*$R23</f>
        <v>4.7595469925818081</v>
      </c>
      <c r="T23" s="187">
        <f t="shared" si="26"/>
        <v>7.9196156774688244</v>
      </c>
      <c r="U23" s="187">
        <f t="shared" si="26"/>
        <v>8.1172602200369202</v>
      </c>
      <c r="V23" s="187">
        <f t="shared" si="26"/>
        <v>11.63803168643609</v>
      </c>
      <c r="W23" s="187">
        <f t="shared" si="26"/>
        <v>11.284874629159525</v>
      </c>
      <c r="X23" s="187">
        <f t="shared" si="26"/>
        <v>7.0581658115301256</v>
      </c>
      <c r="Y23" s="187">
        <f t="shared" si="26"/>
        <v>13.97983634925993</v>
      </c>
      <c r="Z23" s="188">
        <f t="shared" si="26"/>
        <v>20.074025027541506</v>
      </c>
      <c r="AA23" s="189">
        <f t="shared" si="26"/>
        <v>5.6349094105316597</v>
      </c>
      <c r="AB23" s="187">
        <f t="shared" si="26"/>
        <v>9.4527901813435804</v>
      </c>
      <c r="AC23" s="187">
        <f t="shared" si="26"/>
        <v>9.8532735207105944</v>
      </c>
      <c r="AD23" s="187">
        <f t="shared" si="26"/>
        <v>13.768742655118167</v>
      </c>
      <c r="AE23" s="187">
        <f t="shared" si="26"/>
        <v>13.301844384965243</v>
      </c>
      <c r="AF23" s="187">
        <f t="shared" si="26"/>
        <v>8.5681424777756714</v>
      </c>
      <c r="AG23" s="187">
        <f t="shared" si="26"/>
        <v>16.395937388330594</v>
      </c>
      <c r="AH23" s="187">
        <f t="shared" si="26"/>
        <v>23.807812743146432</v>
      </c>
      <c r="AI23" s="51">
        <v>900</v>
      </c>
      <c r="AJ23" s="186">
        <f t="shared" ref="AJ23:AY23" si="27">AJ$24/1000*$AI23</f>
        <v>6.5223298080754564</v>
      </c>
      <c r="AK23" s="187">
        <f t="shared" si="27"/>
        <v>11.137892013983249</v>
      </c>
      <c r="AL23" s="187">
        <f t="shared" si="27"/>
        <v>11.525641723992658</v>
      </c>
      <c r="AM23" s="187">
        <f t="shared" si="27"/>
        <v>15.743934347408958</v>
      </c>
      <c r="AN23" s="187">
        <f t="shared" si="27"/>
        <v>15.089606093187472</v>
      </c>
      <c r="AO23" s="187">
        <f t="shared" si="27"/>
        <v>10.022154231620302</v>
      </c>
      <c r="AP23" s="187">
        <f t="shared" si="27"/>
        <v>18.607020607129385</v>
      </c>
      <c r="AQ23" s="188">
        <f t="shared" si="27"/>
        <v>27.210959121392083</v>
      </c>
      <c r="AR23" s="189">
        <f t="shared" si="27"/>
        <v>9.3340401424700978</v>
      </c>
      <c r="AS23" s="187">
        <f t="shared" si="27"/>
        <v>15.581482706850135</v>
      </c>
      <c r="AT23" s="187">
        <f t="shared" si="27"/>
        <v>15.780694557332128</v>
      </c>
      <c r="AU23" s="187">
        <f t="shared" si="27"/>
        <v>20.734148133424714</v>
      </c>
      <c r="AV23" s="187">
        <f t="shared" si="27"/>
        <v>18.863871303486128</v>
      </c>
      <c r="AW23" s="187">
        <f t="shared" si="27"/>
        <v>13.885195329269214</v>
      </c>
      <c r="AX23" s="187">
        <f t="shared" si="27"/>
        <v>24.049641564422448</v>
      </c>
      <c r="AY23" s="187">
        <f t="shared" si="27"/>
        <v>35.267529783745324</v>
      </c>
    </row>
    <row r="24" spans="1:51" ht="15.75" customHeight="1" x14ac:dyDescent="0.3">
      <c r="A24" s="91">
        <v>1000</v>
      </c>
      <c r="B24" s="202">
        <f t="shared" ref="B24:Q24" si="28">(((POWER((((($H$6+$K$6)/2)-$N$6)/50),B59))*B60)*(1-$K$8))/(1.163*($H$6-$K$6))</f>
        <v>3.0781414783881029</v>
      </c>
      <c r="C24" s="202">
        <f t="shared" si="28"/>
        <v>5.3368773010803903</v>
      </c>
      <c r="D24" s="202">
        <f t="shared" si="28"/>
        <v>5.2814125252617181</v>
      </c>
      <c r="E24" s="202">
        <f t="shared" si="28"/>
        <v>8.2631258327940724</v>
      </c>
      <c r="F24" s="202">
        <f t="shared" si="28"/>
        <v>6.977078467655959</v>
      </c>
      <c r="G24" s="202">
        <f t="shared" si="28"/>
        <v>4.4745847531825929</v>
      </c>
      <c r="H24" s="202">
        <f t="shared" si="28"/>
        <v>8.7850752703588402</v>
      </c>
      <c r="I24" s="202">
        <f t="shared" si="28"/>
        <v>13.272320929546888</v>
      </c>
      <c r="J24" s="202">
        <f t="shared" si="28"/>
        <v>4.328158095602511</v>
      </c>
      <c r="K24" s="202">
        <f t="shared" si="28"/>
        <v>6.9840068463188558</v>
      </c>
      <c r="L24" s="202">
        <f t="shared" si="28"/>
        <v>7.0256896032083063</v>
      </c>
      <c r="M24" s="202">
        <f t="shared" si="28"/>
        <v>10.387235434833109</v>
      </c>
      <c r="N24" s="202">
        <f t="shared" si="28"/>
        <v>10.060588414051519</v>
      </c>
      <c r="O24" s="202">
        <f t="shared" si="28"/>
        <v>6.1107372493007928</v>
      </c>
      <c r="P24" s="202">
        <f t="shared" si="28"/>
        <v>12.601181653766222</v>
      </c>
      <c r="Q24" s="202">
        <f t="shared" si="28"/>
        <v>17.799064828061443</v>
      </c>
      <c r="R24" s="91">
        <v>1000</v>
      </c>
      <c r="S24" s="202">
        <f t="shared" ref="S24:AH24" si="29">(((POWER((((($H$6+$K$6)/2)-$N$6)/50),S59))*S60)*(1-$K$8))/(1.163*($H$6-$K$6))</f>
        <v>5.28838554731312</v>
      </c>
      <c r="T24" s="202">
        <f t="shared" si="29"/>
        <v>8.7995729749653613</v>
      </c>
      <c r="U24" s="202">
        <f t="shared" si="29"/>
        <v>9.0191780222632438</v>
      </c>
      <c r="V24" s="202">
        <f t="shared" si="29"/>
        <v>12.931146318262321</v>
      </c>
      <c r="W24" s="202">
        <f t="shared" si="29"/>
        <v>12.538749587955026</v>
      </c>
      <c r="X24" s="202">
        <f t="shared" si="29"/>
        <v>7.8424064572556951</v>
      </c>
      <c r="Y24" s="202">
        <f t="shared" si="29"/>
        <v>15.5331514991777</v>
      </c>
      <c r="Z24" s="202">
        <f t="shared" si="29"/>
        <v>22.304472252823896</v>
      </c>
      <c r="AA24" s="202">
        <f t="shared" si="29"/>
        <v>6.2610104561462885</v>
      </c>
      <c r="AB24" s="202">
        <f t="shared" si="29"/>
        <v>10.503100201492867</v>
      </c>
      <c r="AC24" s="202">
        <f t="shared" si="29"/>
        <v>10.948081689678437</v>
      </c>
      <c r="AD24" s="202">
        <f t="shared" si="29"/>
        <v>15.298602950131297</v>
      </c>
      <c r="AE24" s="202">
        <f t="shared" si="29"/>
        <v>14.779827094405826</v>
      </c>
      <c r="AF24" s="202">
        <f t="shared" si="29"/>
        <v>9.5201583086396351</v>
      </c>
      <c r="AG24" s="202">
        <f t="shared" si="29"/>
        <v>18.217708209256216</v>
      </c>
      <c r="AH24" s="202">
        <f t="shared" si="29"/>
        <v>26.453125270162701</v>
      </c>
      <c r="AI24" s="91">
        <v>1000</v>
      </c>
      <c r="AJ24" s="202">
        <f t="shared" ref="AJ24:AY24" si="30">(((POWER((((($H$6+$K$6)/2)-$N$6)/50),AJ59))*AJ60)*(1-$K$8))/(1.163*($H$6-$K$6))</f>
        <v>7.2470331200838407</v>
      </c>
      <c r="AK24" s="202">
        <f t="shared" si="30"/>
        <v>12.375435571092499</v>
      </c>
      <c r="AL24" s="202">
        <f t="shared" si="30"/>
        <v>12.806268582214065</v>
      </c>
      <c r="AM24" s="202">
        <f t="shared" si="30"/>
        <v>17.493260386009954</v>
      </c>
      <c r="AN24" s="202">
        <f t="shared" si="30"/>
        <v>16.766228992430523</v>
      </c>
      <c r="AO24" s="202">
        <f t="shared" si="30"/>
        <v>11.135726924022558</v>
      </c>
      <c r="AP24" s="202">
        <f t="shared" si="30"/>
        <v>20.674467341254875</v>
      </c>
      <c r="AQ24" s="202">
        <f t="shared" si="30"/>
        <v>30.234399023768983</v>
      </c>
      <c r="AR24" s="202">
        <f t="shared" si="30"/>
        <v>10.371155713855664</v>
      </c>
      <c r="AS24" s="202">
        <f t="shared" si="30"/>
        <v>17.312758563166817</v>
      </c>
      <c r="AT24" s="202">
        <f t="shared" si="30"/>
        <v>17.534105063702363</v>
      </c>
      <c r="AU24" s="202">
        <f t="shared" si="30"/>
        <v>23.037942370471907</v>
      </c>
      <c r="AV24" s="202">
        <f t="shared" si="30"/>
        <v>20.959857003873477</v>
      </c>
      <c r="AW24" s="202">
        <f t="shared" si="30"/>
        <v>15.427994810299127</v>
      </c>
      <c r="AX24" s="202">
        <f t="shared" si="30"/>
        <v>26.721823960469386</v>
      </c>
      <c r="AY24" s="202">
        <f t="shared" si="30"/>
        <v>39.186144204161472</v>
      </c>
    </row>
    <row r="25" spans="1:51" ht="15.75" customHeight="1" x14ac:dyDescent="0.3">
      <c r="A25" s="98">
        <v>1100</v>
      </c>
      <c r="B25" s="203">
        <f t="shared" ref="B25:Q25" si="31">B$24/1000*$A25</f>
        <v>3.385955626226913</v>
      </c>
      <c r="C25" s="204">
        <f t="shared" si="31"/>
        <v>5.8705650311884288</v>
      </c>
      <c r="D25" s="204">
        <f t="shared" si="31"/>
        <v>5.8095537777878894</v>
      </c>
      <c r="E25" s="204">
        <f t="shared" si="31"/>
        <v>9.0894384160734809</v>
      </c>
      <c r="F25" s="204">
        <f t="shared" si="31"/>
        <v>7.6747863144215556</v>
      </c>
      <c r="G25" s="204">
        <f t="shared" si="31"/>
        <v>4.9220432285008524</v>
      </c>
      <c r="H25" s="204">
        <f t="shared" si="31"/>
        <v>9.6635827973947226</v>
      </c>
      <c r="I25" s="205">
        <f t="shared" si="31"/>
        <v>14.599553022501578</v>
      </c>
      <c r="J25" s="206">
        <f t="shared" si="31"/>
        <v>4.7609739051627615</v>
      </c>
      <c r="K25" s="204">
        <f t="shared" si="31"/>
        <v>7.6824075309507416</v>
      </c>
      <c r="L25" s="204">
        <f t="shared" si="31"/>
        <v>7.7282585635291365</v>
      </c>
      <c r="M25" s="204">
        <f t="shared" si="31"/>
        <v>11.425958978316419</v>
      </c>
      <c r="N25" s="204">
        <f t="shared" si="31"/>
        <v>11.066647255456671</v>
      </c>
      <c r="O25" s="204">
        <f t="shared" si="31"/>
        <v>6.7218109742308716</v>
      </c>
      <c r="P25" s="204">
        <f t="shared" si="31"/>
        <v>13.861299819142843</v>
      </c>
      <c r="Q25" s="204">
        <f t="shared" si="31"/>
        <v>19.578971310867587</v>
      </c>
      <c r="R25" s="98">
        <v>1100</v>
      </c>
      <c r="S25" s="203">
        <f t="shared" ref="S25:AH25" si="32">S$24/1000*$R25</f>
        <v>5.817224102044432</v>
      </c>
      <c r="T25" s="204">
        <f t="shared" si="32"/>
        <v>9.6795302724618963</v>
      </c>
      <c r="U25" s="204">
        <f t="shared" si="32"/>
        <v>9.9210958244895693</v>
      </c>
      <c r="V25" s="204">
        <f t="shared" si="32"/>
        <v>14.224260950088555</v>
      </c>
      <c r="W25" s="204">
        <f t="shared" si="32"/>
        <v>13.792624546750529</v>
      </c>
      <c r="X25" s="204">
        <f t="shared" si="32"/>
        <v>8.6266471029812646</v>
      </c>
      <c r="Y25" s="204">
        <f t="shared" si="32"/>
        <v>17.08646664909547</v>
      </c>
      <c r="Z25" s="205">
        <f t="shared" si="32"/>
        <v>24.534919478106286</v>
      </c>
      <c r="AA25" s="206">
        <f t="shared" si="32"/>
        <v>6.8871115017609172</v>
      </c>
      <c r="AB25" s="204">
        <f t="shared" si="32"/>
        <v>11.553410221642153</v>
      </c>
      <c r="AC25" s="204">
        <f t="shared" si="32"/>
        <v>12.042889858646282</v>
      </c>
      <c r="AD25" s="204">
        <f t="shared" si="32"/>
        <v>16.828463245144427</v>
      </c>
      <c r="AE25" s="204">
        <f t="shared" si="32"/>
        <v>16.25780980384641</v>
      </c>
      <c r="AF25" s="204">
        <f t="shared" si="32"/>
        <v>10.472174139503599</v>
      </c>
      <c r="AG25" s="204">
        <f t="shared" si="32"/>
        <v>20.039479030181838</v>
      </c>
      <c r="AH25" s="204">
        <f t="shared" si="32"/>
        <v>29.098437797178974</v>
      </c>
      <c r="AI25" s="98">
        <v>1100</v>
      </c>
      <c r="AJ25" s="203">
        <f t="shared" ref="AJ25:AY25" si="33">AJ$24/1000*$AI25</f>
        <v>7.9717364320922242</v>
      </c>
      <c r="AK25" s="204">
        <f t="shared" si="33"/>
        <v>13.612979128201749</v>
      </c>
      <c r="AL25" s="204">
        <f t="shared" si="33"/>
        <v>14.086895440435471</v>
      </c>
      <c r="AM25" s="204">
        <f t="shared" si="33"/>
        <v>19.242586424610948</v>
      </c>
      <c r="AN25" s="204">
        <f t="shared" si="33"/>
        <v>18.442851891673577</v>
      </c>
      <c r="AO25" s="204">
        <f t="shared" si="33"/>
        <v>12.249299616424814</v>
      </c>
      <c r="AP25" s="204">
        <f t="shared" si="33"/>
        <v>22.741914075380361</v>
      </c>
      <c r="AQ25" s="205">
        <f t="shared" si="33"/>
        <v>33.25783892614588</v>
      </c>
      <c r="AR25" s="206">
        <f t="shared" si="33"/>
        <v>11.408271285241231</v>
      </c>
      <c r="AS25" s="204">
        <f t="shared" si="33"/>
        <v>19.044034419483499</v>
      </c>
      <c r="AT25" s="204">
        <f t="shared" si="33"/>
        <v>19.2875155700726</v>
      </c>
      <c r="AU25" s="204">
        <f t="shared" si="33"/>
        <v>25.341736607519096</v>
      </c>
      <c r="AV25" s="204">
        <f t="shared" si="33"/>
        <v>23.055842704260822</v>
      </c>
      <c r="AW25" s="204">
        <f t="shared" si="33"/>
        <v>16.970794291329039</v>
      </c>
      <c r="AX25" s="204">
        <f t="shared" si="33"/>
        <v>29.394006356516325</v>
      </c>
      <c r="AY25" s="204">
        <f t="shared" si="33"/>
        <v>43.10475862457762</v>
      </c>
    </row>
    <row r="26" spans="1:51" ht="15.75" customHeight="1" x14ac:dyDescent="0.3">
      <c r="A26" s="57">
        <v>1200</v>
      </c>
      <c r="B26" s="190">
        <f t="shared" ref="B26:Q26" si="34">B$24/1000*$A26</f>
        <v>3.6937697740657236</v>
      </c>
      <c r="C26" s="191">
        <f t="shared" si="34"/>
        <v>6.4042527612964681</v>
      </c>
      <c r="D26" s="191">
        <f t="shared" si="34"/>
        <v>6.3376950303140616</v>
      </c>
      <c r="E26" s="191">
        <f t="shared" si="34"/>
        <v>9.9157509993528876</v>
      </c>
      <c r="F26" s="191">
        <f t="shared" si="34"/>
        <v>8.3724941611871504</v>
      </c>
      <c r="G26" s="191">
        <f t="shared" si="34"/>
        <v>5.3695017038191111</v>
      </c>
      <c r="H26" s="191">
        <f t="shared" si="34"/>
        <v>10.542090324430607</v>
      </c>
      <c r="I26" s="192">
        <f t="shared" si="34"/>
        <v>15.926785115456266</v>
      </c>
      <c r="J26" s="193">
        <f t="shared" si="34"/>
        <v>5.193789714723013</v>
      </c>
      <c r="K26" s="191">
        <f t="shared" si="34"/>
        <v>8.3808082155826273</v>
      </c>
      <c r="L26" s="191">
        <f t="shared" si="34"/>
        <v>8.4308275238499668</v>
      </c>
      <c r="M26" s="191">
        <f t="shared" si="34"/>
        <v>12.46468252179973</v>
      </c>
      <c r="N26" s="191">
        <f t="shared" si="34"/>
        <v>12.072706096861824</v>
      </c>
      <c r="O26" s="191">
        <f t="shared" si="34"/>
        <v>7.3328846991609513</v>
      </c>
      <c r="P26" s="191">
        <f t="shared" si="34"/>
        <v>15.121417984519466</v>
      </c>
      <c r="Q26" s="191">
        <f t="shared" si="34"/>
        <v>21.358877793673731</v>
      </c>
      <c r="R26" s="57">
        <v>1200</v>
      </c>
      <c r="S26" s="190">
        <f t="shared" ref="S26:AH26" si="35">S$24/1000*$R26</f>
        <v>6.3460626567757439</v>
      </c>
      <c r="T26" s="191">
        <f t="shared" si="35"/>
        <v>10.559487569958433</v>
      </c>
      <c r="U26" s="191">
        <f t="shared" si="35"/>
        <v>10.823013626715893</v>
      </c>
      <c r="V26" s="191">
        <f t="shared" si="35"/>
        <v>15.517375581914786</v>
      </c>
      <c r="W26" s="191">
        <f t="shared" si="35"/>
        <v>15.046499505546032</v>
      </c>
      <c r="X26" s="191">
        <f t="shared" si="35"/>
        <v>9.4108877487068341</v>
      </c>
      <c r="Y26" s="191">
        <f t="shared" si="35"/>
        <v>18.639781799013239</v>
      </c>
      <c r="Z26" s="192">
        <f t="shared" si="35"/>
        <v>26.765366703388676</v>
      </c>
      <c r="AA26" s="193">
        <f t="shared" si="35"/>
        <v>7.513212547375546</v>
      </c>
      <c r="AB26" s="191">
        <f t="shared" si="35"/>
        <v>12.603720241791441</v>
      </c>
      <c r="AC26" s="191">
        <f t="shared" si="35"/>
        <v>13.137698027614125</v>
      </c>
      <c r="AD26" s="191">
        <f t="shared" si="35"/>
        <v>18.358323540157556</v>
      </c>
      <c r="AE26" s="191">
        <f t="shared" si="35"/>
        <v>17.735792513286992</v>
      </c>
      <c r="AF26" s="191">
        <f t="shared" si="35"/>
        <v>11.424189970367562</v>
      </c>
      <c r="AG26" s="191">
        <f t="shared" si="35"/>
        <v>21.861249851107459</v>
      </c>
      <c r="AH26" s="191">
        <f t="shared" si="35"/>
        <v>31.743750324195243</v>
      </c>
      <c r="AI26" s="57">
        <v>1200</v>
      </c>
      <c r="AJ26" s="190">
        <f t="shared" ref="AJ26:AY26" si="36">AJ$24/1000*$AI26</f>
        <v>8.6964397441006085</v>
      </c>
      <c r="AK26" s="191">
        <f t="shared" si="36"/>
        <v>14.850522685310999</v>
      </c>
      <c r="AL26" s="191">
        <f t="shared" si="36"/>
        <v>15.367522298656876</v>
      </c>
      <c r="AM26" s="191">
        <f t="shared" si="36"/>
        <v>20.991912463211943</v>
      </c>
      <c r="AN26" s="191">
        <f t="shared" si="36"/>
        <v>20.11947479091663</v>
      </c>
      <c r="AO26" s="191">
        <f t="shared" si="36"/>
        <v>13.36287230882707</v>
      </c>
      <c r="AP26" s="191">
        <f t="shared" si="36"/>
        <v>24.809360809505847</v>
      </c>
      <c r="AQ26" s="192">
        <f t="shared" si="36"/>
        <v>36.28127882852278</v>
      </c>
      <c r="AR26" s="193">
        <f t="shared" si="36"/>
        <v>12.445386856626797</v>
      </c>
      <c r="AS26" s="191">
        <f t="shared" si="36"/>
        <v>20.77531027580018</v>
      </c>
      <c r="AT26" s="191">
        <f t="shared" si="36"/>
        <v>21.040926076442837</v>
      </c>
      <c r="AU26" s="191">
        <f t="shared" si="36"/>
        <v>27.645530844566288</v>
      </c>
      <c r="AV26" s="191">
        <f t="shared" si="36"/>
        <v>25.151828404648171</v>
      </c>
      <c r="AW26" s="191">
        <f t="shared" si="36"/>
        <v>18.513593772358952</v>
      </c>
      <c r="AX26" s="191">
        <f t="shared" si="36"/>
        <v>32.066188752563264</v>
      </c>
      <c r="AY26" s="191">
        <f t="shared" si="36"/>
        <v>47.023373044993768</v>
      </c>
    </row>
    <row r="27" spans="1:51" ht="15.75" customHeight="1" x14ac:dyDescent="0.3">
      <c r="A27" s="51">
        <v>1300</v>
      </c>
      <c r="B27" s="186">
        <f t="shared" ref="B27:Q27" si="37">B$24/1000*$A27</f>
        <v>4.0015839219045342</v>
      </c>
      <c r="C27" s="187">
        <f t="shared" si="37"/>
        <v>6.9379404914045075</v>
      </c>
      <c r="D27" s="187">
        <f t="shared" si="37"/>
        <v>6.8658362828402328</v>
      </c>
      <c r="E27" s="187">
        <f t="shared" si="37"/>
        <v>10.742063582632294</v>
      </c>
      <c r="F27" s="187">
        <f t="shared" si="37"/>
        <v>9.0702020079527479</v>
      </c>
      <c r="G27" s="187">
        <f t="shared" si="37"/>
        <v>5.8169601791373706</v>
      </c>
      <c r="H27" s="187">
        <f t="shared" si="37"/>
        <v>11.420597851466491</v>
      </c>
      <c r="I27" s="188">
        <f t="shared" si="37"/>
        <v>17.254017208410954</v>
      </c>
      <c r="J27" s="189">
        <f t="shared" si="37"/>
        <v>5.6266055242832635</v>
      </c>
      <c r="K27" s="187">
        <f t="shared" si="37"/>
        <v>9.0792089002145122</v>
      </c>
      <c r="L27" s="187">
        <f t="shared" si="37"/>
        <v>9.1333964841707971</v>
      </c>
      <c r="M27" s="187">
        <f t="shared" si="37"/>
        <v>13.503406065283041</v>
      </c>
      <c r="N27" s="187">
        <f t="shared" si="37"/>
        <v>13.078764938266975</v>
      </c>
      <c r="O27" s="187">
        <f t="shared" si="37"/>
        <v>7.9439584240910301</v>
      </c>
      <c r="P27" s="187">
        <f t="shared" si="37"/>
        <v>16.381536149896089</v>
      </c>
      <c r="Q27" s="187">
        <f t="shared" si="37"/>
        <v>23.138784276479875</v>
      </c>
      <c r="R27" s="51">
        <v>1300</v>
      </c>
      <c r="S27" s="186">
        <f t="shared" ref="S27:AH27" si="38">S$24/1000*$R27</f>
        <v>6.8749012115070558</v>
      </c>
      <c r="T27" s="187">
        <f t="shared" si="38"/>
        <v>11.439444867454968</v>
      </c>
      <c r="U27" s="187">
        <f t="shared" si="38"/>
        <v>11.724931428942218</v>
      </c>
      <c r="V27" s="187">
        <f t="shared" si="38"/>
        <v>16.810490213741019</v>
      </c>
      <c r="W27" s="187">
        <f t="shared" si="38"/>
        <v>16.300374464341534</v>
      </c>
      <c r="X27" s="187">
        <f t="shared" si="38"/>
        <v>10.195128394432404</v>
      </c>
      <c r="Y27" s="187">
        <f t="shared" si="38"/>
        <v>20.193096948931011</v>
      </c>
      <c r="Z27" s="188">
        <f t="shared" si="38"/>
        <v>28.995813928671065</v>
      </c>
      <c r="AA27" s="189">
        <f t="shared" si="38"/>
        <v>8.1393135929901756</v>
      </c>
      <c r="AB27" s="187">
        <f t="shared" si="38"/>
        <v>13.654030261940727</v>
      </c>
      <c r="AC27" s="187">
        <f t="shared" si="38"/>
        <v>14.232506196581969</v>
      </c>
      <c r="AD27" s="187">
        <f t="shared" si="38"/>
        <v>19.888183835170686</v>
      </c>
      <c r="AE27" s="187">
        <f t="shared" si="38"/>
        <v>19.213775222727573</v>
      </c>
      <c r="AF27" s="187">
        <f t="shared" si="38"/>
        <v>12.376205801231526</v>
      </c>
      <c r="AG27" s="187">
        <f t="shared" si="38"/>
        <v>23.683020672033081</v>
      </c>
      <c r="AH27" s="187">
        <f t="shared" si="38"/>
        <v>34.389062851211513</v>
      </c>
      <c r="AI27" s="51">
        <v>1300</v>
      </c>
      <c r="AJ27" s="186">
        <f t="shared" ref="AJ27:AY27" si="39">AJ$24/1000*$AI27</f>
        <v>9.4211430561089919</v>
      </c>
      <c r="AK27" s="187">
        <f t="shared" si="39"/>
        <v>16.088066242420247</v>
      </c>
      <c r="AL27" s="187">
        <f t="shared" si="39"/>
        <v>16.648149156878283</v>
      </c>
      <c r="AM27" s="187">
        <f t="shared" si="39"/>
        <v>22.741238501812941</v>
      </c>
      <c r="AN27" s="187">
        <f t="shared" si="39"/>
        <v>21.79609769015968</v>
      </c>
      <c r="AO27" s="187">
        <f t="shared" si="39"/>
        <v>14.476445001229326</v>
      </c>
      <c r="AP27" s="187">
        <f t="shared" si="39"/>
        <v>26.876807543631337</v>
      </c>
      <c r="AQ27" s="188">
        <f t="shared" si="39"/>
        <v>39.30471873089968</v>
      </c>
      <c r="AR27" s="189">
        <f t="shared" si="39"/>
        <v>13.482502428012364</v>
      </c>
      <c r="AS27" s="187">
        <f t="shared" si="39"/>
        <v>22.506586132116862</v>
      </c>
      <c r="AT27" s="187">
        <f t="shared" si="39"/>
        <v>22.794336582813074</v>
      </c>
      <c r="AU27" s="187">
        <f t="shared" si="39"/>
        <v>29.949325081613477</v>
      </c>
      <c r="AV27" s="187">
        <f t="shared" si="39"/>
        <v>27.24781410503552</v>
      </c>
      <c r="AW27" s="187">
        <f t="shared" si="39"/>
        <v>20.056393253388865</v>
      </c>
      <c r="AX27" s="187">
        <f t="shared" si="39"/>
        <v>34.738371148610206</v>
      </c>
      <c r="AY27" s="187">
        <f t="shared" si="39"/>
        <v>50.941987465409916</v>
      </c>
    </row>
    <row r="28" spans="1:51" ht="15.75" customHeight="1" x14ac:dyDescent="0.3">
      <c r="A28" s="57">
        <v>1400</v>
      </c>
      <c r="B28" s="190">
        <f t="shared" ref="B28:Q28" si="40">B$24/1000*$A28</f>
        <v>4.3093980697433443</v>
      </c>
      <c r="C28" s="191">
        <f t="shared" si="40"/>
        <v>7.471628221512546</v>
      </c>
      <c r="D28" s="191">
        <f t="shared" si="40"/>
        <v>7.393977535366405</v>
      </c>
      <c r="E28" s="191">
        <f t="shared" si="40"/>
        <v>11.568376165911703</v>
      </c>
      <c r="F28" s="191">
        <f t="shared" si="40"/>
        <v>9.7679098547183436</v>
      </c>
      <c r="G28" s="191">
        <f t="shared" si="40"/>
        <v>6.2644186544556302</v>
      </c>
      <c r="H28" s="191">
        <f t="shared" si="40"/>
        <v>12.299105378502375</v>
      </c>
      <c r="I28" s="192">
        <f t="shared" si="40"/>
        <v>18.581249301365645</v>
      </c>
      <c r="J28" s="193">
        <f t="shared" si="40"/>
        <v>6.059421333843515</v>
      </c>
      <c r="K28" s="191">
        <f t="shared" si="40"/>
        <v>9.7776095848463989</v>
      </c>
      <c r="L28" s="191">
        <f t="shared" si="40"/>
        <v>9.8359654444916291</v>
      </c>
      <c r="M28" s="191">
        <f t="shared" si="40"/>
        <v>14.542129608766352</v>
      </c>
      <c r="N28" s="191">
        <f t="shared" si="40"/>
        <v>14.084823779672128</v>
      </c>
      <c r="O28" s="191">
        <f t="shared" si="40"/>
        <v>8.555032149021109</v>
      </c>
      <c r="P28" s="191">
        <f t="shared" si="40"/>
        <v>17.64165431527271</v>
      </c>
      <c r="Q28" s="191">
        <f t="shared" si="40"/>
        <v>24.918690759286019</v>
      </c>
      <c r="R28" s="57">
        <v>1400</v>
      </c>
      <c r="S28" s="190">
        <f t="shared" ref="S28:AH28" si="41">S$24/1000*$R28</f>
        <v>7.4037397662383677</v>
      </c>
      <c r="T28" s="191">
        <f t="shared" si="41"/>
        <v>12.319402164951505</v>
      </c>
      <c r="U28" s="191">
        <f t="shared" si="41"/>
        <v>12.626849231168542</v>
      </c>
      <c r="V28" s="191">
        <f t="shared" si="41"/>
        <v>18.103604845567251</v>
      </c>
      <c r="W28" s="191">
        <f t="shared" si="41"/>
        <v>17.554249423137037</v>
      </c>
      <c r="X28" s="191">
        <f t="shared" si="41"/>
        <v>10.979369040157973</v>
      </c>
      <c r="Y28" s="191">
        <f t="shared" si="41"/>
        <v>21.746412098848779</v>
      </c>
      <c r="Z28" s="192">
        <f t="shared" si="41"/>
        <v>31.226261153953455</v>
      </c>
      <c r="AA28" s="193">
        <f t="shared" si="41"/>
        <v>8.7654146386048044</v>
      </c>
      <c r="AB28" s="191">
        <f t="shared" si="41"/>
        <v>14.704340282090014</v>
      </c>
      <c r="AC28" s="191">
        <f t="shared" si="41"/>
        <v>15.327314365549812</v>
      </c>
      <c r="AD28" s="191">
        <f t="shared" si="41"/>
        <v>21.418044130183816</v>
      </c>
      <c r="AE28" s="191">
        <f t="shared" si="41"/>
        <v>20.691757932168155</v>
      </c>
      <c r="AF28" s="191">
        <f t="shared" si="41"/>
        <v>13.32822163209549</v>
      </c>
      <c r="AG28" s="191">
        <f t="shared" si="41"/>
        <v>25.504791492958702</v>
      </c>
      <c r="AH28" s="191">
        <f t="shared" si="41"/>
        <v>37.034375378227786</v>
      </c>
      <c r="AI28" s="57">
        <v>1400</v>
      </c>
      <c r="AJ28" s="190">
        <f t="shared" ref="AJ28:AY28" si="42">AJ$24/1000*$AI28</f>
        <v>10.145846368117377</v>
      </c>
      <c r="AK28" s="191">
        <f t="shared" si="42"/>
        <v>17.325609799529499</v>
      </c>
      <c r="AL28" s="191">
        <f t="shared" si="42"/>
        <v>17.92877601509969</v>
      </c>
      <c r="AM28" s="191">
        <f t="shared" si="42"/>
        <v>24.490564540413935</v>
      </c>
      <c r="AN28" s="191">
        <f t="shared" si="42"/>
        <v>23.472720589402734</v>
      </c>
      <c r="AO28" s="191">
        <f t="shared" si="42"/>
        <v>15.590017693631582</v>
      </c>
      <c r="AP28" s="191">
        <f t="shared" si="42"/>
        <v>28.944254277756823</v>
      </c>
      <c r="AQ28" s="192">
        <f t="shared" si="42"/>
        <v>42.328158633276573</v>
      </c>
      <c r="AR28" s="193">
        <f t="shared" si="42"/>
        <v>14.51961799939793</v>
      </c>
      <c r="AS28" s="191">
        <f t="shared" si="42"/>
        <v>24.237861988433544</v>
      </c>
      <c r="AT28" s="191">
        <f t="shared" si="42"/>
        <v>24.547747089183311</v>
      </c>
      <c r="AU28" s="191">
        <f t="shared" si="42"/>
        <v>32.253119318660666</v>
      </c>
      <c r="AV28" s="191">
        <f t="shared" si="42"/>
        <v>29.343799805422869</v>
      </c>
      <c r="AW28" s="191">
        <f t="shared" si="42"/>
        <v>21.599192734418779</v>
      </c>
      <c r="AX28" s="191">
        <f t="shared" si="42"/>
        <v>37.410553544657141</v>
      </c>
      <c r="AY28" s="191">
        <f t="shared" si="42"/>
        <v>54.860601885826057</v>
      </c>
    </row>
    <row r="29" spans="1:51" ht="15.75" customHeight="1" x14ac:dyDescent="0.3">
      <c r="A29" s="65">
        <v>1500</v>
      </c>
      <c r="B29" s="194">
        <f t="shared" ref="B29:Q29" si="43">B$24/1000*$A29</f>
        <v>4.6172122175821544</v>
      </c>
      <c r="C29" s="195">
        <f t="shared" si="43"/>
        <v>8.0053159516205845</v>
      </c>
      <c r="D29" s="195">
        <f t="shared" si="43"/>
        <v>7.9221187878925772</v>
      </c>
      <c r="E29" s="195">
        <f t="shared" si="43"/>
        <v>12.39468874919111</v>
      </c>
      <c r="F29" s="195">
        <f t="shared" si="43"/>
        <v>10.465617701483939</v>
      </c>
      <c r="G29" s="195">
        <f t="shared" si="43"/>
        <v>6.7118771297738897</v>
      </c>
      <c r="H29" s="195">
        <f t="shared" si="43"/>
        <v>13.177612905538259</v>
      </c>
      <c r="I29" s="196">
        <f t="shared" si="43"/>
        <v>19.908481394320333</v>
      </c>
      <c r="J29" s="197">
        <f t="shared" si="43"/>
        <v>6.4922371434037656</v>
      </c>
      <c r="K29" s="195">
        <f t="shared" si="43"/>
        <v>10.476010269478284</v>
      </c>
      <c r="L29" s="195">
        <f t="shared" si="43"/>
        <v>10.538534404812459</v>
      </c>
      <c r="M29" s="195">
        <f t="shared" si="43"/>
        <v>15.580853152249663</v>
      </c>
      <c r="N29" s="195">
        <f t="shared" si="43"/>
        <v>15.090882621077279</v>
      </c>
      <c r="O29" s="195">
        <f t="shared" si="43"/>
        <v>9.1661058739511887</v>
      </c>
      <c r="P29" s="195">
        <f t="shared" si="43"/>
        <v>18.901772480649331</v>
      </c>
      <c r="Q29" s="195">
        <f t="shared" si="43"/>
        <v>26.698597242092163</v>
      </c>
      <c r="R29" s="65">
        <v>1500</v>
      </c>
      <c r="S29" s="194">
        <f t="shared" ref="S29:AH29" si="44">S$24/1000*$R29</f>
        <v>7.9325783209696796</v>
      </c>
      <c r="T29" s="195">
        <f t="shared" si="44"/>
        <v>13.19935946244804</v>
      </c>
      <c r="U29" s="195">
        <f t="shared" si="44"/>
        <v>13.528767033394866</v>
      </c>
      <c r="V29" s="195">
        <f t="shared" si="44"/>
        <v>19.396719477393482</v>
      </c>
      <c r="W29" s="195">
        <f t="shared" si="44"/>
        <v>18.80812438193254</v>
      </c>
      <c r="X29" s="195">
        <f t="shared" si="44"/>
        <v>11.763609685883543</v>
      </c>
      <c r="Y29" s="195">
        <f t="shared" si="44"/>
        <v>23.299727248766548</v>
      </c>
      <c r="Z29" s="196">
        <f t="shared" si="44"/>
        <v>33.456708379235842</v>
      </c>
      <c r="AA29" s="197">
        <f t="shared" si="44"/>
        <v>9.3915156842194332</v>
      </c>
      <c r="AB29" s="195">
        <f t="shared" si="44"/>
        <v>15.7546503022393</v>
      </c>
      <c r="AC29" s="195">
        <f t="shared" si="44"/>
        <v>16.422122534517655</v>
      </c>
      <c r="AD29" s="195">
        <f t="shared" si="44"/>
        <v>22.947904425196946</v>
      </c>
      <c r="AE29" s="195">
        <f t="shared" si="44"/>
        <v>22.16974064160874</v>
      </c>
      <c r="AF29" s="195">
        <f t="shared" si="44"/>
        <v>14.280237462959454</v>
      </c>
      <c r="AG29" s="195">
        <f t="shared" si="44"/>
        <v>27.326562313884324</v>
      </c>
      <c r="AH29" s="195">
        <f t="shared" si="44"/>
        <v>39.679687905244052</v>
      </c>
      <c r="AI29" s="65">
        <v>1500</v>
      </c>
      <c r="AJ29" s="194">
        <f t="shared" ref="AJ29:AY29" si="45">AJ$24/1000*$AI29</f>
        <v>10.870549680125761</v>
      </c>
      <c r="AK29" s="195">
        <f t="shared" si="45"/>
        <v>18.563153356638747</v>
      </c>
      <c r="AL29" s="195">
        <f t="shared" si="45"/>
        <v>19.209402873321096</v>
      </c>
      <c r="AM29" s="195">
        <f t="shared" si="45"/>
        <v>26.239890579014929</v>
      </c>
      <c r="AN29" s="195">
        <f t="shared" si="45"/>
        <v>25.149343488645787</v>
      </c>
      <c r="AO29" s="195">
        <f t="shared" si="45"/>
        <v>16.703590386033838</v>
      </c>
      <c r="AP29" s="195">
        <f t="shared" si="45"/>
        <v>31.011701011882309</v>
      </c>
      <c r="AQ29" s="196">
        <f t="shared" si="45"/>
        <v>45.351598535653473</v>
      </c>
      <c r="AR29" s="197">
        <f t="shared" si="45"/>
        <v>15.556733570783496</v>
      </c>
      <c r="AS29" s="195">
        <f t="shared" si="45"/>
        <v>25.969137844750225</v>
      </c>
      <c r="AT29" s="195">
        <f t="shared" si="45"/>
        <v>26.301157595553548</v>
      </c>
      <c r="AU29" s="195">
        <f t="shared" si="45"/>
        <v>34.556913555707858</v>
      </c>
      <c r="AV29" s="195">
        <f t="shared" si="45"/>
        <v>31.439785505810214</v>
      </c>
      <c r="AW29" s="195">
        <f t="shared" si="45"/>
        <v>23.141992215448692</v>
      </c>
      <c r="AX29" s="195">
        <f t="shared" si="45"/>
        <v>40.082735940704083</v>
      </c>
      <c r="AY29" s="195">
        <f t="shared" si="45"/>
        <v>58.779216306242205</v>
      </c>
    </row>
    <row r="30" spans="1:51" ht="15.75" customHeight="1" x14ac:dyDescent="0.3">
      <c r="A30" s="78">
        <v>1600</v>
      </c>
      <c r="B30" s="198">
        <f t="shared" ref="B30:Q30" si="46">B$24/1000*$A30</f>
        <v>4.9250263654209645</v>
      </c>
      <c r="C30" s="199">
        <f t="shared" si="46"/>
        <v>8.5390036817286248</v>
      </c>
      <c r="D30" s="199">
        <f t="shared" si="46"/>
        <v>8.4502600404187493</v>
      </c>
      <c r="E30" s="199">
        <f t="shared" si="46"/>
        <v>13.221001332470516</v>
      </c>
      <c r="F30" s="199">
        <f t="shared" si="46"/>
        <v>11.163325548249535</v>
      </c>
      <c r="G30" s="199">
        <f t="shared" si="46"/>
        <v>7.1593356050921484</v>
      </c>
      <c r="H30" s="199">
        <f t="shared" si="46"/>
        <v>14.056120432574144</v>
      </c>
      <c r="I30" s="200">
        <f t="shared" si="46"/>
        <v>21.235713487275021</v>
      </c>
      <c r="J30" s="201">
        <f t="shared" si="46"/>
        <v>6.925052952964017</v>
      </c>
      <c r="K30" s="199">
        <f t="shared" si="46"/>
        <v>11.17441095411017</v>
      </c>
      <c r="L30" s="199">
        <f t="shared" si="46"/>
        <v>11.24110336513329</v>
      </c>
      <c r="M30" s="199">
        <f t="shared" si="46"/>
        <v>16.619576695732974</v>
      </c>
      <c r="N30" s="199">
        <f t="shared" si="46"/>
        <v>16.09694146248243</v>
      </c>
      <c r="O30" s="199">
        <f t="shared" si="46"/>
        <v>9.7771795988812684</v>
      </c>
      <c r="P30" s="199">
        <f t="shared" si="46"/>
        <v>20.161890646025952</v>
      </c>
      <c r="Q30" s="199">
        <f t="shared" si="46"/>
        <v>28.478503724898307</v>
      </c>
      <c r="R30" s="78">
        <v>1600</v>
      </c>
      <c r="S30" s="198">
        <f t="shared" ref="S30:AH30" si="47">S$24/1000*$R30</f>
        <v>8.4614168757009924</v>
      </c>
      <c r="T30" s="199">
        <f t="shared" si="47"/>
        <v>14.079316759944577</v>
      </c>
      <c r="U30" s="199">
        <f t="shared" si="47"/>
        <v>14.430684835621191</v>
      </c>
      <c r="V30" s="199">
        <f t="shared" si="47"/>
        <v>20.689834109219714</v>
      </c>
      <c r="W30" s="199">
        <f t="shared" si="47"/>
        <v>20.061999340728043</v>
      </c>
      <c r="X30" s="199">
        <f t="shared" si="47"/>
        <v>12.547850331609112</v>
      </c>
      <c r="Y30" s="199">
        <f t="shared" si="47"/>
        <v>24.85304239868432</v>
      </c>
      <c r="Z30" s="200">
        <f t="shared" si="47"/>
        <v>35.687155604518232</v>
      </c>
      <c r="AA30" s="201">
        <f t="shared" si="47"/>
        <v>10.017616729834062</v>
      </c>
      <c r="AB30" s="199">
        <f t="shared" si="47"/>
        <v>16.804960322388588</v>
      </c>
      <c r="AC30" s="199">
        <f t="shared" si="47"/>
        <v>17.5169307034855</v>
      </c>
      <c r="AD30" s="199">
        <f t="shared" si="47"/>
        <v>24.477764720210075</v>
      </c>
      <c r="AE30" s="199">
        <f t="shared" si="47"/>
        <v>23.647723351049322</v>
      </c>
      <c r="AF30" s="199">
        <f t="shared" si="47"/>
        <v>15.232253293823417</v>
      </c>
      <c r="AG30" s="199">
        <f t="shared" si="47"/>
        <v>29.148333134809945</v>
      </c>
      <c r="AH30" s="199">
        <f t="shared" si="47"/>
        <v>42.325000432260325</v>
      </c>
      <c r="AI30" s="78">
        <v>1600</v>
      </c>
      <c r="AJ30" s="198">
        <f t="shared" ref="AJ30:AY30" si="48">AJ$24/1000*$AI30</f>
        <v>11.595252992134144</v>
      </c>
      <c r="AK30" s="199">
        <f t="shared" si="48"/>
        <v>19.800696913747998</v>
      </c>
      <c r="AL30" s="199">
        <f t="shared" si="48"/>
        <v>20.490029731542503</v>
      </c>
      <c r="AM30" s="199">
        <f t="shared" si="48"/>
        <v>27.989216617615924</v>
      </c>
      <c r="AN30" s="199">
        <f t="shared" si="48"/>
        <v>26.82596638788884</v>
      </c>
      <c r="AO30" s="199">
        <f t="shared" si="48"/>
        <v>17.817163078436092</v>
      </c>
      <c r="AP30" s="199">
        <f t="shared" si="48"/>
        <v>33.079147746007799</v>
      </c>
      <c r="AQ30" s="200">
        <f t="shared" si="48"/>
        <v>48.375038438030373</v>
      </c>
      <c r="AR30" s="201">
        <f t="shared" si="48"/>
        <v>16.593849142169063</v>
      </c>
      <c r="AS30" s="199">
        <f t="shared" si="48"/>
        <v>27.700413701066907</v>
      </c>
      <c r="AT30" s="199">
        <f t="shared" si="48"/>
        <v>28.054568101923781</v>
      </c>
      <c r="AU30" s="199">
        <f t="shared" si="48"/>
        <v>36.860707792755051</v>
      </c>
      <c r="AV30" s="199">
        <f t="shared" si="48"/>
        <v>33.535771206197559</v>
      </c>
      <c r="AW30" s="199">
        <f t="shared" si="48"/>
        <v>24.684791696478602</v>
      </c>
      <c r="AX30" s="199">
        <f t="shared" si="48"/>
        <v>42.754918336751018</v>
      </c>
      <c r="AY30" s="199">
        <f t="shared" si="48"/>
        <v>62.697830726658353</v>
      </c>
    </row>
    <row r="31" spans="1:51" ht="15.75" customHeight="1" x14ac:dyDescent="0.3">
      <c r="A31" s="51">
        <v>1700</v>
      </c>
      <c r="B31" s="186">
        <f t="shared" ref="B31:Q31" si="49">B$24/1000*$A31</f>
        <v>5.2328405132597746</v>
      </c>
      <c r="C31" s="187">
        <f t="shared" si="49"/>
        <v>9.0726914118366633</v>
      </c>
      <c r="D31" s="187">
        <f t="shared" si="49"/>
        <v>8.9784012929449197</v>
      </c>
      <c r="E31" s="187">
        <f t="shared" si="49"/>
        <v>14.047313915749925</v>
      </c>
      <c r="F31" s="187">
        <f t="shared" si="49"/>
        <v>11.861033395015131</v>
      </c>
      <c r="G31" s="187">
        <f t="shared" si="49"/>
        <v>7.6067940804104079</v>
      </c>
      <c r="H31" s="187">
        <f t="shared" si="49"/>
        <v>14.934627959610026</v>
      </c>
      <c r="I31" s="188">
        <f t="shared" si="49"/>
        <v>22.562945580229709</v>
      </c>
      <c r="J31" s="189">
        <f t="shared" si="49"/>
        <v>7.3578687625242685</v>
      </c>
      <c r="K31" s="187">
        <f t="shared" si="49"/>
        <v>11.872811638742055</v>
      </c>
      <c r="L31" s="187">
        <f t="shared" si="49"/>
        <v>11.94367232545412</v>
      </c>
      <c r="M31" s="187">
        <f t="shared" si="49"/>
        <v>17.658300239216285</v>
      </c>
      <c r="N31" s="187">
        <f t="shared" si="49"/>
        <v>17.103000303887583</v>
      </c>
      <c r="O31" s="187">
        <f t="shared" si="49"/>
        <v>10.388253323811346</v>
      </c>
      <c r="P31" s="187">
        <f t="shared" si="49"/>
        <v>21.422008811402577</v>
      </c>
      <c r="Q31" s="187">
        <f t="shared" si="49"/>
        <v>30.258410207704451</v>
      </c>
      <c r="R31" s="51">
        <v>1700</v>
      </c>
      <c r="S31" s="186">
        <f t="shared" ref="S31:AH31" si="50">S$24/1000*$R31</f>
        <v>8.9902554304323044</v>
      </c>
      <c r="T31" s="187">
        <f t="shared" si="50"/>
        <v>14.959274057441112</v>
      </c>
      <c r="U31" s="187">
        <f t="shared" si="50"/>
        <v>15.332602637847515</v>
      </c>
      <c r="V31" s="187">
        <f t="shared" si="50"/>
        <v>21.982948741045949</v>
      </c>
      <c r="W31" s="187">
        <f t="shared" si="50"/>
        <v>21.315874299523546</v>
      </c>
      <c r="X31" s="187">
        <f t="shared" si="50"/>
        <v>13.332090977334682</v>
      </c>
      <c r="Y31" s="187">
        <f t="shared" si="50"/>
        <v>26.406357548602088</v>
      </c>
      <c r="Z31" s="188">
        <f t="shared" si="50"/>
        <v>37.917602829800622</v>
      </c>
      <c r="AA31" s="189">
        <f t="shared" si="50"/>
        <v>10.643717775448691</v>
      </c>
      <c r="AB31" s="187">
        <f t="shared" si="50"/>
        <v>17.855270342537874</v>
      </c>
      <c r="AC31" s="187">
        <f t="shared" si="50"/>
        <v>18.611738872453344</v>
      </c>
      <c r="AD31" s="187">
        <f t="shared" si="50"/>
        <v>26.007625015223205</v>
      </c>
      <c r="AE31" s="187">
        <f t="shared" si="50"/>
        <v>25.125706060489904</v>
      </c>
      <c r="AF31" s="187">
        <f t="shared" si="50"/>
        <v>16.184269124687379</v>
      </c>
      <c r="AG31" s="187">
        <f t="shared" si="50"/>
        <v>30.970103955735567</v>
      </c>
      <c r="AH31" s="187">
        <f t="shared" si="50"/>
        <v>44.97031295927659</v>
      </c>
      <c r="AI31" s="51">
        <v>1700</v>
      </c>
      <c r="AJ31" s="186">
        <f t="shared" ref="AJ31:AY31" si="51">AJ$24/1000*$AI31</f>
        <v>12.319956304142529</v>
      </c>
      <c r="AK31" s="187">
        <f t="shared" si="51"/>
        <v>21.038240470857247</v>
      </c>
      <c r="AL31" s="187">
        <f t="shared" si="51"/>
        <v>21.770656589763909</v>
      </c>
      <c r="AM31" s="187">
        <f t="shared" si="51"/>
        <v>29.738542656216922</v>
      </c>
      <c r="AN31" s="187">
        <f t="shared" si="51"/>
        <v>28.50258928713189</v>
      </c>
      <c r="AO31" s="187">
        <f t="shared" si="51"/>
        <v>18.93073577083835</v>
      </c>
      <c r="AP31" s="187">
        <f t="shared" si="51"/>
        <v>35.146594480133288</v>
      </c>
      <c r="AQ31" s="188">
        <f t="shared" si="51"/>
        <v>51.398478340407266</v>
      </c>
      <c r="AR31" s="189">
        <f t="shared" si="51"/>
        <v>17.630964713554629</v>
      </c>
      <c r="AS31" s="187">
        <f t="shared" si="51"/>
        <v>29.431689557383589</v>
      </c>
      <c r="AT31" s="187">
        <f t="shared" si="51"/>
        <v>29.807978608294018</v>
      </c>
      <c r="AU31" s="187">
        <f t="shared" si="51"/>
        <v>39.164502029802236</v>
      </c>
      <c r="AV31" s="187">
        <f t="shared" si="51"/>
        <v>35.631756906584911</v>
      </c>
      <c r="AW31" s="187">
        <f t="shared" si="51"/>
        <v>26.227591177508515</v>
      </c>
      <c r="AX31" s="187">
        <f t="shared" si="51"/>
        <v>45.42710073279796</v>
      </c>
      <c r="AY31" s="187">
        <f t="shared" si="51"/>
        <v>66.616445147074501</v>
      </c>
    </row>
    <row r="32" spans="1:51" ht="15.75" customHeight="1" x14ac:dyDescent="0.3">
      <c r="A32" s="57">
        <v>1800</v>
      </c>
      <c r="B32" s="190">
        <f t="shared" ref="B32:Q32" si="52">B$24/1000*$A32</f>
        <v>5.5406546610985856</v>
      </c>
      <c r="C32" s="191">
        <f t="shared" si="52"/>
        <v>9.6063791419447018</v>
      </c>
      <c r="D32" s="191">
        <f t="shared" si="52"/>
        <v>9.5065425454710919</v>
      </c>
      <c r="E32" s="191">
        <f t="shared" si="52"/>
        <v>14.873626499029331</v>
      </c>
      <c r="F32" s="191">
        <f t="shared" si="52"/>
        <v>12.558741241780726</v>
      </c>
      <c r="G32" s="191">
        <f t="shared" si="52"/>
        <v>8.0542525557286666</v>
      </c>
      <c r="H32" s="191">
        <f t="shared" si="52"/>
        <v>15.81313548664591</v>
      </c>
      <c r="I32" s="192">
        <f t="shared" si="52"/>
        <v>23.890177673184397</v>
      </c>
      <c r="J32" s="193">
        <f t="shared" si="52"/>
        <v>7.790684572084519</v>
      </c>
      <c r="K32" s="191">
        <f t="shared" si="52"/>
        <v>12.571212323373942</v>
      </c>
      <c r="L32" s="191">
        <f t="shared" si="52"/>
        <v>12.64624128577495</v>
      </c>
      <c r="M32" s="191">
        <f t="shared" si="52"/>
        <v>18.697023782699596</v>
      </c>
      <c r="N32" s="191">
        <f t="shared" si="52"/>
        <v>18.109059145292736</v>
      </c>
      <c r="O32" s="191">
        <f t="shared" si="52"/>
        <v>10.999327048741426</v>
      </c>
      <c r="P32" s="191">
        <f t="shared" si="52"/>
        <v>22.682126976779198</v>
      </c>
      <c r="Q32" s="191">
        <f t="shared" si="52"/>
        <v>32.038316690510598</v>
      </c>
      <c r="R32" s="57">
        <v>1800</v>
      </c>
      <c r="S32" s="190">
        <f t="shared" ref="S32:AH32" si="53">S$24/1000*$R32</f>
        <v>9.5190939851636163</v>
      </c>
      <c r="T32" s="191">
        <f t="shared" si="53"/>
        <v>15.839231354937649</v>
      </c>
      <c r="U32" s="191">
        <f t="shared" si="53"/>
        <v>16.23452044007384</v>
      </c>
      <c r="V32" s="191">
        <f t="shared" si="53"/>
        <v>23.27606337287218</v>
      </c>
      <c r="W32" s="191">
        <f t="shared" si="53"/>
        <v>22.56974925831905</v>
      </c>
      <c r="X32" s="191">
        <f t="shared" si="53"/>
        <v>14.116331623060251</v>
      </c>
      <c r="Y32" s="191">
        <f t="shared" si="53"/>
        <v>27.95967269851986</v>
      </c>
      <c r="Z32" s="192">
        <f t="shared" si="53"/>
        <v>40.148050055083012</v>
      </c>
      <c r="AA32" s="193">
        <f t="shared" si="53"/>
        <v>11.269818821063319</v>
      </c>
      <c r="AB32" s="191">
        <f t="shared" si="53"/>
        <v>18.905580362687161</v>
      </c>
      <c r="AC32" s="191">
        <f t="shared" si="53"/>
        <v>19.706547041421189</v>
      </c>
      <c r="AD32" s="191">
        <f t="shared" si="53"/>
        <v>27.537485310236335</v>
      </c>
      <c r="AE32" s="191">
        <f t="shared" si="53"/>
        <v>26.603688769930486</v>
      </c>
      <c r="AF32" s="191">
        <f t="shared" si="53"/>
        <v>17.136284955551343</v>
      </c>
      <c r="AG32" s="191">
        <f t="shared" si="53"/>
        <v>32.791874776661189</v>
      </c>
      <c r="AH32" s="191">
        <f t="shared" si="53"/>
        <v>47.615625486292863</v>
      </c>
      <c r="AI32" s="57">
        <v>1800</v>
      </c>
      <c r="AJ32" s="190">
        <f t="shared" ref="AJ32:AY32" si="54">AJ$24/1000*$AI32</f>
        <v>13.044659616150913</v>
      </c>
      <c r="AK32" s="191">
        <f t="shared" si="54"/>
        <v>22.275784027966498</v>
      </c>
      <c r="AL32" s="191">
        <f t="shared" si="54"/>
        <v>23.051283447985316</v>
      </c>
      <c r="AM32" s="191">
        <f t="shared" si="54"/>
        <v>31.487868694817916</v>
      </c>
      <c r="AN32" s="191">
        <f t="shared" si="54"/>
        <v>30.179212186374944</v>
      </c>
      <c r="AO32" s="191">
        <f t="shared" si="54"/>
        <v>20.044308463240604</v>
      </c>
      <c r="AP32" s="191">
        <f t="shared" si="54"/>
        <v>37.214041214258771</v>
      </c>
      <c r="AQ32" s="192">
        <f t="shared" si="54"/>
        <v>54.421918242784166</v>
      </c>
      <c r="AR32" s="193">
        <f t="shared" si="54"/>
        <v>18.668080284940196</v>
      </c>
      <c r="AS32" s="191">
        <f t="shared" si="54"/>
        <v>31.16296541370027</v>
      </c>
      <c r="AT32" s="191">
        <f t="shared" si="54"/>
        <v>31.561389114664255</v>
      </c>
      <c r="AU32" s="191">
        <f t="shared" si="54"/>
        <v>41.468296266849428</v>
      </c>
      <c r="AV32" s="191">
        <f t="shared" si="54"/>
        <v>37.727742606972257</v>
      </c>
      <c r="AW32" s="191">
        <f t="shared" si="54"/>
        <v>27.770390658538428</v>
      </c>
      <c r="AX32" s="191">
        <f t="shared" si="54"/>
        <v>48.099283128844895</v>
      </c>
      <c r="AY32" s="191">
        <f t="shared" si="54"/>
        <v>70.535059567490649</v>
      </c>
    </row>
    <row r="33" spans="1:51" ht="15.75" customHeight="1" x14ac:dyDescent="0.3">
      <c r="A33" s="51">
        <v>1900</v>
      </c>
      <c r="B33" s="186">
        <f t="shared" ref="B33:Q33" si="55">B$24/1000*$A33</f>
        <v>5.8484688089373957</v>
      </c>
      <c r="C33" s="187">
        <f t="shared" si="55"/>
        <v>10.14006687205274</v>
      </c>
      <c r="D33" s="187">
        <f t="shared" si="55"/>
        <v>10.034683797997264</v>
      </c>
      <c r="E33" s="187">
        <f t="shared" si="55"/>
        <v>15.699939082308738</v>
      </c>
      <c r="F33" s="187">
        <f t="shared" si="55"/>
        <v>13.256449088546322</v>
      </c>
      <c r="G33" s="187">
        <f t="shared" si="55"/>
        <v>8.501711031046927</v>
      </c>
      <c r="H33" s="187">
        <f t="shared" si="55"/>
        <v>16.691643013681794</v>
      </c>
      <c r="I33" s="188">
        <f t="shared" si="55"/>
        <v>25.217409766139088</v>
      </c>
      <c r="J33" s="189">
        <f t="shared" si="55"/>
        <v>8.2235003816447705</v>
      </c>
      <c r="K33" s="187">
        <f t="shared" si="55"/>
        <v>13.269613008005827</v>
      </c>
      <c r="L33" s="187">
        <f t="shared" si="55"/>
        <v>13.348810246095782</v>
      </c>
      <c r="M33" s="187">
        <f t="shared" si="55"/>
        <v>19.735747326182906</v>
      </c>
      <c r="N33" s="187">
        <f t="shared" si="55"/>
        <v>19.115117986697886</v>
      </c>
      <c r="O33" s="187">
        <f t="shared" si="55"/>
        <v>11.610400773671506</v>
      </c>
      <c r="P33" s="187">
        <f t="shared" si="55"/>
        <v>23.942245142155819</v>
      </c>
      <c r="Q33" s="187">
        <f t="shared" si="55"/>
        <v>33.818223173316738</v>
      </c>
      <c r="R33" s="51">
        <v>1900</v>
      </c>
      <c r="S33" s="186">
        <f t="shared" ref="S33:AH33" si="56">S$24/1000*$R33</f>
        <v>10.047932539894928</v>
      </c>
      <c r="T33" s="187">
        <f t="shared" si="56"/>
        <v>16.719188652434184</v>
      </c>
      <c r="U33" s="187">
        <f t="shared" si="56"/>
        <v>17.136438242300166</v>
      </c>
      <c r="V33" s="187">
        <f t="shared" si="56"/>
        <v>24.569178004698411</v>
      </c>
      <c r="W33" s="187">
        <f t="shared" si="56"/>
        <v>23.823624217114549</v>
      </c>
      <c r="X33" s="187">
        <f t="shared" si="56"/>
        <v>14.900572268785821</v>
      </c>
      <c r="Y33" s="187">
        <f t="shared" si="56"/>
        <v>29.512987848437628</v>
      </c>
      <c r="Z33" s="188">
        <f t="shared" si="56"/>
        <v>42.378497280365401</v>
      </c>
      <c r="AA33" s="189">
        <f t="shared" si="56"/>
        <v>11.895919866677948</v>
      </c>
      <c r="AB33" s="187">
        <f t="shared" si="56"/>
        <v>19.955890382836447</v>
      </c>
      <c r="AC33" s="187">
        <f t="shared" si="56"/>
        <v>20.801355210389033</v>
      </c>
      <c r="AD33" s="187">
        <f t="shared" si="56"/>
        <v>29.067345605249464</v>
      </c>
      <c r="AE33" s="187">
        <f t="shared" si="56"/>
        <v>28.081671479371067</v>
      </c>
      <c r="AF33" s="187">
        <f t="shared" si="56"/>
        <v>18.088300786415306</v>
      </c>
      <c r="AG33" s="187">
        <f t="shared" si="56"/>
        <v>34.61364559758681</v>
      </c>
      <c r="AH33" s="187">
        <f t="shared" si="56"/>
        <v>50.260938013309136</v>
      </c>
      <c r="AI33" s="51">
        <v>1900</v>
      </c>
      <c r="AJ33" s="186">
        <f t="shared" ref="AJ33:AY33" si="57">AJ$24/1000*$AI33</f>
        <v>13.769362928159296</v>
      </c>
      <c r="AK33" s="187">
        <f t="shared" si="57"/>
        <v>23.513327585075746</v>
      </c>
      <c r="AL33" s="187">
        <f t="shared" si="57"/>
        <v>24.331910306206723</v>
      </c>
      <c r="AM33" s="187">
        <f t="shared" si="57"/>
        <v>33.23719473341891</v>
      </c>
      <c r="AN33" s="187">
        <f t="shared" si="57"/>
        <v>31.855835085617997</v>
      </c>
      <c r="AO33" s="187">
        <f t="shared" si="57"/>
        <v>21.157881155642862</v>
      </c>
      <c r="AP33" s="187">
        <f t="shared" si="57"/>
        <v>39.28148794838426</v>
      </c>
      <c r="AQ33" s="188">
        <f t="shared" si="57"/>
        <v>57.445358145161066</v>
      </c>
      <c r="AR33" s="189">
        <f t="shared" si="57"/>
        <v>19.705195856325762</v>
      </c>
      <c r="AS33" s="187">
        <f t="shared" si="57"/>
        <v>32.894241270016948</v>
      </c>
      <c r="AT33" s="187">
        <f t="shared" si="57"/>
        <v>33.314799621034489</v>
      </c>
      <c r="AU33" s="187">
        <f t="shared" si="57"/>
        <v>43.772090503896621</v>
      </c>
      <c r="AV33" s="187">
        <f t="shared" si="57"/>
        <v>39.823728307359602</v>
      </c>
      <c r="AW33" s="187">
        <f t="shared" si="57"/>
        <v>29.313190139568341</v>
      </c>
      <c r="AX33" s="187">
        <f t="shared" si="57"/>
        <v>50.771465524891838</v>
      </c>
      <c r="AY33" s="187">
        <f t="shared" si="57"/>
        <v>74.453673987906797</v>
      </c>
    </row>
    <row r="34" spans="1:51" ht="15.75" customHeight="1" x14ac:dyDescent="0.3">
      <c r="A34" s="91">
        <v>2000</v>
      </c>
      <c r="B34" s="202">
        <f t="shared" ref="B34:Q34" si="58">B$24/1000*$A34</f>
        <v>6.1562829567762059</v>
      </c>
      <c r="C34" s="207">
        <f t="shared" si="58"/>
        <v>10.673754602160781</v>
      </c>
      <c r="D34" s="207">
        <f t="shared" si="58"/>
        <v>10.562825050523436</v>
      </c>
      <c r="E34" s="207">
        <f t="shared" si="58"/>
        <v>16.526251665588145</v>
      </c>
      <c r="F34" s="207">
        <f t="shared" si="58"/>
        <v>13.954156935311918</v>
      </c>
      <c r="G34" s="207">
        <f t="shared" si="58"/>
        <v>8.9491695063651857</v>
      </c>
      <c r="H34" s="207">
        <f t="shared" si="58"/>
        <v>17.57015054071768</v>
      </c>
      <c r="I34" s="208">
        <f t="shared" si="58"/>
        <v>26.544641859093776</v>
      </c>
      <c r="J34" s="209">
        <f t="shared" si="58"/>
        <v>8.6563161912050219</v>
      </c>
      <c r="K34" s="207">
        <f t="shared" si="58"/>
        <v>13.968013692637712</v>
      </c>
      <c r="L34" s="207">
        <f t="shared" si="58"/>
        <v>14.051379206416613</v>
      </c>
      <c r="M34" s="207">
        <f t="shared" si="58"/>
        <v>20.774470869666217</v>
      </c>
      <c r="N34" s="207">
        <f t="shared" si="58"/>
        <v>20.121176828103039</v>
      </c>
      <c r="O34" s="207">
        <f t="shared" si="58"/>
        <v>12.221474498601586</v>
      </c>
      <c r="P34" s="207">
        <f t="shared" si="58"/>
        <v>25.202363307532444</v>
      </c>
      <c r="Q34" s="207">
        <f t="shared" si="58"/>
        <v>35.598129656122886</v>
      </c>
      <c r="R34" s="91">
        <v>2000</v>
      </c>
      <c r="S34" s="202">
        <f t="shared" ref="S34:AH34" si="59">S$24/1000*$R34</f>
        <v>10.57677109462624</v>
      </c>
      <c r="T34" s="207">
        <f t="shared" si="59"/>
        <v>17.599145949930723</v>
      </c>
      <c r="U34" s="207">
        <f t="shared" si="59"/>
        <v>18.038356044526488</v>
      </c>
      <c r="V34" s="207">
        <f t="shared" si="59"/>
        <v>25.862292636524643</v>
      </c>
      <c r="W34" s="207">
        <f t="shared" si="59"/>
        <v>25.077499175910052</v>
      </c>
      <c r="X34" s="207">
        <f t="shared" si="59"/>
        <v>15.68481291451139</v>
      </c>
      <c r="Y34" s="207">
        <f t="shared" si="59"/>
        <v>31.0663029983554</v>
      </c>
      <c r="Z34" s="208">
        <f t="shared" si="59"/>
        <v>44.608944505647791</v>
      </c>
      <c r="AA34" s="209">
        <f t="shared" si="59"/>
        <v>12.522020912292577</v>
      </c>
      <c r="AB34" s="207">
        <f t="shared" si="59"/>
        <v>21.006200402985733</v>
      </c>
      <c r="AC34" s="207">
        <f t="shared" si="59"/>
        <v>21.896163379356874</v>
      </c>
      <c r="AD34" s="207">
        <f t="shared" si="59"/>
        <v>30.597205900262594</v>
      </c>
      <c r="AE34" s="207">
        <f t="shared" si="59"/>
        <v>29.559654188811653</v>
      </c>
      <c r="AF34" s="207">
        <f t="shared" si="59"/>
        <v>19.04031661727927</v>
      </c>
      <c r="AG34" s="207">
        <f t="shared" si="59"/>
        <v>36.435416418512432</v>
      </c>
      <c r="AH34" s="207">
        <f t="shared" si="59"/>
        <v>52.906250540325402</v>
      </c>
      <c r="AI34" s="91">
        <v>2000</v>
      </c>
      <c r="AJ34" s="202">
        <f t="shared" ref="AJ34:AY34" si="60">AJ$24/1000*$AI34</f>
        <v>14.494066240167681</v>
      </c>
      <c r="AK34" s="207">
        <f t="shared" si="60"/>
        <v>24.750871142184998</v>
      </c>
      <c r="AL34" s="207">
        <f t="shared" si="60"/>
        <v>25.612537164428129</v>
      </c>
      <c r="AM34" s="207">
        <f t="shared" si="60"/>
        <v>34.986520772019908</v>
      </c>
      <c r="AN34" s="207">
        <f t="shared" si="60"/>
        <v>33.532457984861047</v>
      </c>
      <c r="AO34" s="207">
        <f t="shared" si="60"/>
        <v>22.271453848045116</v>
      </c>
      <c r="AP34" s="207">
        <f t="shared" si="60"/>
        <v>41.34893468250975</v>
      </c>
      <c r="AQ34" s="208">
        <f t="shared" si="60"/>
        <v>60.468798047537966</v>
      </c>
      <c r="AR34" s="209">
        <f t="shared" si="60"/>
        <v>20.742311427711329</v>
      </c>
      <c r="AS34" s="207">
        <f t="shared" si="60"/>
        <v>34.625517126333634</v>
      </c>
      <c r="AT34" s="207">
        <f t="shared" si="60"/>
        <v>35.068210127404726</v>
      </c>
      <c r="AU34" s="207">
        <f t="shared" si="60"/>
        <v>46.075884740943813</v>
      </c>
      <c r="AV34" s="207">
        <f t="shared" si="60"/>
        <v>41.919714007746954</v>
      </c>
      <c r="AW34" s="207">
        <f t="shared" si="60"/>
        <v>30.855989620598255</v>
      </c>
      <c r="AX34" s="207">
        <f t="shared" si="60"/>
        <v>53.443647920938773</v>
      </c>
      <c r="AY34" s="207">
        <f t="shared" si="60"/>
        <v>78.372288408322945</v>
      </c>
    </row>
    <row r="35" spans="1:51" ht="15.75" customHeight="1" x14ac:dyDescent="0.3">
      <c r="A35" s="98">
        <v>2100</v>
      </c>
      <c r="B35" s="203">
        <f t="shared" ref="B35:Q35" si="61">B$24/1000*$A35</f>
        <v>6.464097104615016</v>
      </c>
      <c r="C35" s="204">
        <f t="shared" si="61"/>
        <v>11.207442332268819</v>
      </c>
      <c r="D35" s="204">
        <f t="shared" si="61"/>
        <v>11.090966303049608</v>
      </c>
      <c r="E35" s="204">
        <f t="shared" si="61"/>
        <v>17.352564248867552</v>
      </c>
      <c r="F35" s="204">
        <f t="shared" si="61"/>
        <v>14.651864782077515</v>
      </c>
      <c r="G35" s="204">
        <f t="shared" si="61"/>
        <v>9.3966279816834444</v>
      </c>
      <c r="H35" s="204">
        <f t="shared" si="61"/>
        <v>18.448658067753563</v>
      </c>
      <c r="I35" s="205">
        <f t="shared" si="61"/>
        <v>27.871873952048464</v>
      </c>
      <c r="J35" s="206">
        <f t="shared" si="61"/>
        <v>9.0891320007652716</v>
      </c>
      <c r="K35" s="204">
        <f t="shared" si="61"/>
        <v>14.666414377269598</v>
      </c>
      <c r="L35" s="204">
        <f t="shared" si="61"/>
        <v>14.753948166737443</v>
      </c>
      <c r="M35" s="204">
        <f t="shared" si="61"/>
        <v>21.813194413149528</v>
      </c>
      <c r="N35" s="204">
        <f t="shared" si="61"/>
        <v>21.127235669508192</v>
      </c>
      <c r="O35" s="204">
        <f t="shared" si="61"/>
        <v>12.832548223531663</v>
      </c>
      <c r="P35" s="204">
        <f t="shared" si="61"/>
        <v>26.462481472909065</v>
      </c>
      <c r="Q35" s="204">
        <f t="shared" si="61"/>
        <v>37.378036138929026</v>
      </c>
      <c r="R35" s="98">
        <v>2100</v>
      </c>
      <c r="S35" s="203">
        <f t="shared" ref="S35:AH35" si="62">S$24/1000*$R35</f>
        <v>11.105609649357552</v>
      </c>
      <c r="T35" s="204">
        <f t="shared" si="62"/>
        <v>18.479103247427258</v>
      </c>
      <c r="U35" s="204">
        <f t="shared" si="62"/>
        <v>18.940273846752813</v>
      </c>
      <c r="V35" s="204">
        <f t="shared" si="62"/>
        <v>27.155407268350878</v>
      </c>
      <c r="W35" s="204">
        <f t="shared" si="62"/>
        <v>26.331374134705555</v>
      </c>
      <c r="X35" s="204">
        <f t="shared" si="62"/>
        <v>16.469053560236958</v>
      </c>
      <c r="Y35" s="204">
        <f t="shared" si="62"/>
        <v>32.619618148273169</v>
      </c>
      <c r="Z35" s="205">
        <f t="shared" si="62"/>
        <v>46.839391730930181</v>
      </c>
      <c r="AA35" s="206">
        <f t="shared" si="62"/>
        <v>13.148121957907206</v>
      </c>
      <c r="AB35" s="204">
        <f t="shared" si="62"/>
        <v>22.05651042313502</v>
      </c>
      <c r="AC35" s="204">
        <f t="shared" si="62"/>
        <v>22.990971548324719</v>
      </c>
      <c r="AD35" s="204">
        <f t="shared" si="62"/>
        <v>32.127066195275724</v>
      </c>
      <c r="AE35" s="204">
        <f t="shared" si="62"/>
        <v>31.037636898252234</v>
      </c>
      <c r="AF35" s="204">
        <f t="shared" si="62"/>
        <v>19.992332448143234</v>
      </c>
      <c r="AG35" s="204">
        <f t="shared" si="62"/>
        <v>38.257187239438053</v>
      </c>
      <c r="AH35" s="204">
        <f t="shared" si="62"/>
        <v>55.551563067341675</v>
      </c>
      <c r="AI35" s="98">
        <v>2100</v>
      </c>
      <c r="AJ35" s="203">
        <f t="shared" ref="AJ35:AY35" si="63">AJ$24/1000*$AI35</f>
        <v>15.218769552176065</v>
      </c>
      <c r="AK35" s="204">
        <f t="shared" si="63"/>
        <v>25.988414699294246</v>
      </c>
      <c r="AL35" s="204">
        <f t="shared" si="63"/>
        <v>26.893164022649536</v>
      </c>
      <c r="AM35" s="204">
        <f t="shared" si="63"/>
        <v>36.735846810620899</v>
      </c>
      <c r="AN35" s="204">
        <f t="shared" si="63"/>
        <v>35.209080884104104</v>
      </c>
      <c r="AO35" s="204">
        <f t="shared" si="63"/>
        <v>23.385026540447374</v>
      </c>
      <c r="AP35" s="204">
        <f t="shared" si="63"/>
        <v>43.416381416635232</v>
      </c>
      <c r="AQ35" s="205">
        <f t="shared" si="63"/>
        <v>63.492237949914859</v>
      </c>
      <c r="AR35" s="206">
        <f t="shared" si="63"/>
        <v>21.779426999096895</v>
      </c>
      <c r="AS35" s="204">
        <f t="shared" si="63"/>
        <v>36.356792982650312</v>
      </c>
      <c r="AT35" s="204">
        <f t="shared" si="63"/>
        <v>36.821620633774963</v>
      </c>
      <c r="AU35" s="204">
        <f t="shared" si="63"/>
        <v>48.379678977990999</v>
      </c>
      <c r="AV35" s="204">
        <f t="shared" si="63"/>
        <v>44.015699708134299</v>
      </c>
      <c r="AW35" s="204">
        <f t="shared" si="63"/>
        <v>32.398789101628168</v>
      </c>
      <c r="AX35" s="204">
        <f t="shared" si="63"/>
        <v>56.115830316985715</v>
      </c>
      <c r="AY35" s="204">
        <f t="shared" si="63"/>
        <v>82.290902828739092</v>
      </c>
    </row>
    <row r="36" spans="1:51" ht="15.75" customHeight="1" x14ac:dyDescent="0.3">
      <c r="A36" s="57">
        <v>2200</v>
      </c>
      <c r="B36" s="190">
        <f t="shared" ref="B36:Q36" si="64">B$24/1000*$A36</f>
        <v>6.7719112524538261</v>
      </c>
      <c r="C36" s="191">
        <f t="shared" si="64"/>
        <v>11.741130062376858</v>
      </c>
      <c r="D36" s="191">
        <f t="shared" si="64"/>
        <v>11.619107555575779</v>
      </c>
      <c r="E36" s="191">
        <f t="shared" si="64"/>
        <v>18.178876832146962</v>
      </c>
      <c r="F36" s="191">
        <f t="shared" si="64"/>
        <v>15.349572628843111</v>
      </c>
      <c r="G36" s="191">
        <f t="shared" si="64"/>
        <v>9.8440864570017048</v>
      </c>
      <c r="H36" s="191">
        <f t="shared" si="64"/>
        <v>19.327165594789445</v>
      </c>
      <c r="I36" s="192">
        <f t="shared" si="64"/>
        <v>29.199106045003155</v>
      </c>
      <c r="J36" s="193">
        <f t="shared" si="64"/>
        <v>9.5219478103255231</v>
      </c>
      <c r="K36" s="191">
        <f t="shared" si="64"/>
        <v>15.364815061901483</v>
      </c>
      <c r="L36" s="191">
        <f t="shared" si="64"/>
        <v>15.456517127058273</v>
      </c>
      <c r="M36" s="191">
        <f t="shared" si="64"/>
        <v>22.851917956632839</v>
      </c>
      <c r="N36" s="191">
        <f t="shared" si="64"/>
        <v>22.133294510913341</v>
      </c>
      <c r="O36" s="191">
        <f t="shared" si="64"/>
        <v>13.443621948461743</v>
      </c>
      <c r="P36" s="191">
        <f t="shared" si="64"/>
        <v>27.722599638285686</v>
      </c>
      <c r="Q36" s="191">
        <f t="shared" si="64"/>
        <v>39.157942621735174</v>
      </c>
      <c r="R36" s="57">
        <v>2200</v>
      </c>
      <c r="S36" s="190">
        <f t="shared" ref="S36:AH36" si="65">S$24/1000*$R36</f>
        <v>11.634448204088864</v>
      </c>
      <c r="T36" s="191">
        <f t="shared" si="65"/>
        <v>19.359060544923793</v>
      </c>
      <c r="U36" s="191">
        <f t="shared" si="65"/>
        <v>19.842191648979139</v>
      </c>
      <c r="V36" s="191">
        <f t="shared" si="65"/>
        <v>28.448521900177109</v>
      </c>
      <c r="W36" s="191">
        <f t="shared" si="65"/>
        <v>27.585249093501059</v>
      </c>
      <c r="X36" s="191">
        <f t="shared" si="65"/>
        <v>17.253294205962529</v>
      </c>
      <c r="Y36" s="191">
        <f t="shared" si="65"/>
        <v>34.172933298190941</v>
      </c>
      <c r="Z36" s="192">
        <f t="shared" si="65"/>
        <v>49.069838956212571</v>
      </c>
      <c r="AA36" s="193">
        <f t="shared" si="65"/>
        <v>13.774223003521834</v>
      </c>
      <c r="AB36" s="191">
        <f t="shared" si="65"/>
        <v>23.106820443284306</v>
      </c>
      <c r="AC36" s="191">
        <f t="shared" si="65"/>
        <v>24.085779717292564</v>
      </c>
      <c r="AD36" s="191">
        <f t="shared" si="65"/>
        <v>33.656926490288853</v>
      </c>
      <c r="AE36" s="191">
        <f t="shared" si="65"/>
        <v>32.51561960769282</v>
      </c>
      <c r="AF36" s="191">
        <f t="shared" si="65"/>
        <v>20.944348279007198</v>
      </c>
      <c r="AG36" s="191">
        <f t="shared" si="65"/>
        <v>40.078958060363675</v>
      </c>
      <c r="AH36" s="191">
        <f t="shared" si="65"/>
        <v>58.196875594357948</v>
      </c>
      <c r="AI36" s="57">
        <v>2200</v>
      </c>
      <c r="AJ36" s="190">
        <f t="shared" ref="AJ36:AY36" si="66">AJ$24/1000*$AI36</f>
        <v>15.943472864184448</v>
      </c>
      <c r="AK36" s="191">
        <f t="shared" si="66"/>
        <v>27.225958256403498</v>
      </c>
      <c r="AL36" s="191">
        <f t="shared" si="66"/>
        <v>28.173790880870943</v>
      </c>
      <c r="AM36" s="191">
        <f t="shared" si="66"/>
        <v>38.485172849221897</v>
      </c>
      <c r="AN36" s="191">
        <f t="shared" si="66"/>
        <v>36.885703783347154</v>
      </c>
      <c r="AO36" s="191">
        <f t="shared" si="66"/>
        <v>24.498599232849628</v>
      </c>
      <c r="AP36" s="191">
        <f t="shared" si="66"/>
        <v>45.483828150760722</v>
      </c>
      <c r="AQ36" s="192">
        <f t="shared" si="66"/>
        <v>66.515677852291759</v>
      </c>
      <c r="AR36" s="193">
        <f t="shared" si="66"/>
        <v>22.816542570482461</v>
      </c>
      <c r="AS36" s="191">
        <f t="shared" si="66"/>
        <v>38.088068838966997</v>
      </c>
      <c r="AT36" s="191">
        <f t="shared" si="66"/>
        <v>38.5750311401452</v>
      </c>
      <c r="AU36" s="191">
        <f t="shared" si="66"/>
        <v>50.683473215038191</v>
      </c>
      <c r="AV36" s="191">
        <f t="shared" si="66"/>
        <v>46.111685408521645</v>
      </c>
      <c r="AW36" s="191">
        <f t="shared" si="66"/>
        <v>33.941588582658078</v>
      </c>
      <c r="AX36" s="191">
        <f t="shared" si="66"/>
        <v>58.78801271303265</v>
      </c>
      <c r="AY36" s="191">
        <f t="shared" si="66"/>
        <v>86.20951724915524</v>
      </c>
    </row>
    <row r="37" spans="1:51" ht="15.75" customHeight="1" x14ac:dyDescent="0.3">
      <c r="A37" s="51">
        <v>2300</v>
      </c>
      <c r="B37" s="186">
        <f t="shared" ref="B37:Q37" si="67">B$24/1000*$A37</f>
        <v>7.0797254002926371</v>
      </c>
      <c r="C37" s="187">
        <f t="shared" si="67"/>
        <v>12.274817792484898</v>
      </c>
      <c r="D37" s="187">
        <f t="shared" si="67"/>
        <v>12.147248808101951</v>
      </c>
      <c r="E37" s="187">
        <f t="shared" si="67"/>
        <v>19.005189415426369</v>
      </c>
      <c r="F37" s="187">
        <f t="shared" si="67"/>
        <v>16.047280475608705</v>
      </c>
      <c r="G37" s="187">
        <f t="shared" si="67"/>
        <v>10.291544932319963</v>
      </c>
      <c r="H37" s="187">
        <f t="shared" si="67"/>
        <v>20.205673121825331</v>
      </c>
      <c r="I37" s="188">
        <f t="shared" si="67"/>
        <v>30.526338137957843</v>
      </c>
      <c r="J37" s="189">
        <f t="shared" si="67"/>
        <v>9.9547636198857745</v>
      </c>
      <c r="K37" s="187">
        <f t="shared" si="67"/>
        <v>16.06321574653337</v>
      </c>
      <c r="L37" s="187">
        <f t="shared" si="67"/>
        <v>16.159086087379105</v>
      </c>
      <c r="M37" s="187">
        <f t="shared" si="67"/>
        <v>23.89064150011615</v>
      </c>
      <c r="N37" s="187">
        <f t="shared" si="67"/>
        <v>23.139353352318494</v>
      </c>
      <c r="O37" s="187">
        <f t="shared" si="67"/>
        <v>14.054695673391823</v>
      </c>
      <c r="P37" s="187">
        <f t="shared" si="67"/>
        <v>28.982717803662307</v>
      </c>
      <c r="Q37" s="187">
        <f t="shared" si="67"/>
        <v>40.937849104541314</v>
      </c>
      <c r="R37" s="51">
        <v>2300</v>
      </c>
      <c r="S37" s="186">
        <f t="shared" ref="S37:AH37" si="68">S$24/1000*$R37</f>
        <v>12.163286758820176</v>
      </c>
      <c r="T37" s="187">
        <f t="shared" si="68"/>
        <v>20.239017842420328</v>
      </c>
      <c r="U37" s="187">
        <f t="shared" si="68"/>
        <v>20.74410945120546</v>
      </c>
      <c r="V37" s="187">
        <f t="shared" si="68"/>
        <v>29.741636532003341</v>
      </c>
      <c r="W37" s="187">
        <f t="shared" si="68"/>
        <v>28.839124052296562</v>
      </c>
      <c r="X37" s="187">
        <f t="shared" si="68"/>
        <v>18.037534851688097</v>
      </c>
      <c r="Y37" s="187">
        <f t="shared" si="68"/>
        <v>35.726248448108706</v>
      </c>
      <c r="Z37" s="188">
        <f t="shared" si="68"/>
        <v>51.300286181494961</v>
      </c>
      <c r="AA37" s="189">
        <f t="shared" si="68"/>
        <v>14.400324049136463</v>
      </c>
      <c r="AB37" s="187">
        <f t="shared" si="68"/>
        <v>24.157130463433596</v>
      </c>
      <c r="AC37" s="187">
        <f t="shared" si="68"/>
        <v>25.180587886260408</v>
      </c>
      <c r="AD37" s="187">
        <f t="shared" si="68"/>
        <v>35.186786785301983</v>
      </c>
      <c r="AE37" s="187">
        <f t="shared" si="68"/>
        <v>33.993602317133401</v>
      </c>
      <c r="AF37" s="187">
        <f t="shared" si="68"/>
        <v>21.896364109871161</v>
      </c>
      <c r="AG37" s="187">
        <f t="shared" si="68"/>
        <v>41.900728881289297</v>
      </c>
      <c r="AH37" s="187">
        <f t="shared" si="68"/>
        <v>60.842188121374214</v>
      </c>
      <c r="AI37" s="51">
        <v>2300</v>
      </c>
      <c r="AJ37" s="186">
        <f t="shared" ref="AJ37:AY37" si="69">AJ$24/1000*$AI37</f>
        <v>16.668176176192834</v>
      </c>
      <c r="AK37" s="187">
        <f t="shared" si="69"/>
        <v>28.463501813512746</v>
      </c>
      <c r="AL37" s="187">
        <f t="shared" si="69"/>
        <v>29.454417739092349</v>
      </c>
      <c r="AM37" s="187">
        <f t="shared" si="69"/>
        <v>40.234498887822895</v>
      </c>
      <c r="AN37" s="187">
        <f t="shared" si="69"/>
        <v>38.562326682590204</v>
      </c>
      <c r="AO37" s="187">
        <f t="shared" si="69"/>
        <v>25.612171925251886</v>
      </c>
      <c r="AP37" s="187">
        <f t="shared" si="69"/>
        <v>47.551274884886212</v>
      </c>
      <c r="AQ37" s="188">
        <f t="shared" si="69"/>
        <v>69.539117754668652</v>
      </c>
      <c r="AR37" s="189">
        <f t="shared" si="69"/>
        <v>23.853658141868028</v>
      </c>
      <c r="AS37" s="187">
        <f t="shared" si="69"/>
        <v>39.819344695283675</v>
      </c>
      <c r="AT37" s="187">
        <f t="shared" si="69"/>
        <v>40.328441646515437</v>
      </c>
      <c r="AU37" s="187">
        <f t="shared" si="69"/>
        <v>52.987267452085383</v>
      </c>
      <c r="AV37" s="187">
        <f t="shared" si="69"/>
        <v>48.207671108908997</v>
      </c>
      <c r="AW37" s="187">
        <f t="shared" si="69"/>
        <v>35.484388063687994</v>
      </c>
      <c r="AX37" s="187">
        <f t="shared" si="69"/>
        <v>61.460195109079592</v>
      </c>
      <c r="AY37" s="187">
        <f t="shared" si="69"/>
        <v>90.128131669571388</v>
      </c>
    </row>
    <row r="38" spans="1:51" ht="15.75" customHeight="1" x14ac:dyDescent="0.3">
      <c r="A38" s="57">
        <v>2400</v>
      </c>
      <c r="B38" s="190">
        <f t="shared" ref="B38:Q38" si="70">B$24/1000*$A38</f>
        <v>7.3875395481314472</v>
      </c>
      <c r="C38" s="191">
        <f t="shared" si="70"/>
        <v>12.808505522592936</v>
      </c>
      <c r="D38" s="191">
        <f t="shared" si="70"/>
        <v>12.675390060628123</v>
      </c>
      <c r="E38" s="191">
        <f t="shared" si="70"/>
        <v>19.831501998705775</v>
      </c>
      <c r="F38" s="191">
        <f t="shared" si="70"/>
        <v>16.744988322374301</v>
      </c>
      <c r="G38" s="191">
        <f t="shared" si="70"/>
        <v>10.739003407638222</v>
      </c>
      <c r="H38" s="191">
        <f t="shared" si="70"/>
        <v>21.084180648861214</v>
      </c>
      <c r="I38" s="192">
        <f t="shared" si="70"/>
        <v>31.853570230912531</v>
      </c>
      <c r="J38" s="193">
        <f t="shared" si="70"/>
        <v>10.387579429446026</v>
      </c>
      <c r="K38" s="191">
        <f t="shared" si="70"/>
        <v>16.761616431165255</v>
      </c>
      <c r="L38" s="191">
        <f t="shared" si="70"/>
        <v>16.861655047699934</v>
      </c>
      <c r="M38" s="191">
        <f t="shared" si="70"/>
        <v>24.929365043599461</v>
      </c>
      <c r="N38" s="191">
        <f t="shared" si="70"/>
        <v>24.145412193723647</v>
      </c>
      <c r="O38" s="191">
        <f t="shared" si="70"/>
        <v>14.665769398321903</v>
      </c>
      <c r="P38" s="191">
        <f t="shared" si="70"/>
        <v>30.242835969038932</v>
      </c>
      <c r="Q38" s="191">
        <f t="shared" si="70"/>
        <v>42.717755587347462</v>
      </c>
      <c r="R38" s="57">
        <v>2400</v>
      </c>
      <c r="S38" s="190">
        <f t="shared" ref="S38:AH38" si="71">S$24/1000*$R38</f>
        <v>12.692125313551488</v>
      </c>
      <c r="T38" s="191">
        <f t="shared" si="71"/>
        <v>21.118975139916866</v>
      </c>
      <c r="U38" s="191">
        <f t="shared" si="71"/>
        <v>21.646027253431786</v>
      </c>
      <c r="V38" s="191">
        <f t="shared" si="71"/>
        <v>31.034751163829572</v>
      </c>
      <c r="W38" s="191">
        <f t="shared" si="71"/>
        <v>30.092999011092065</v>
      </c>
      <c r="X38" s="191">
        <f t="shared" si="71"/>
        <v>18.821775497413668</v>
      </c>
      <c r="Y38" s="191">
        <f t="shared" si="71"/>
        <v>37.279563598026478</v>
      </c>
      <c r="Z38" s="192">
        <f t="shared" si="71"/>
        <v>53.530733406777351</v>
      </c>
      <c r="AA38" s="193">
        <f t="shared" si="71"/>
        <v>15.026425094751092</v>
      </c>
      <c r="AB38" s="191">
        <f t="shared" si="71"/>
        <v>25.207440483582882</v>
      </c>
      <c r="AC38" s="191">
        <f t="shared" si="71"/>
        <v>26.275396055228249</v>
      </c>
      <c r="AD38" s="191">
        <f t="shared" si="71"/>
        <v>36.716647080315113</v>
      </c>
      <c r="AE38" s="191">
        <f t="shared" si="71"/>
        <v>35.471585026573983</v>
      </c>
      <c r="AF38" s="191">
        <f t="shared" si="71"/>
        <v>22.848379940735125</v>
      </c>
      <c r="AG38" s="191">
        <f t="shared" si="71"/>
        <v>43.722499702214918</v>
      </c>
      <c r="AH38" s="191">
        <f t="shared" si="71"/>
        <v>63.487500648390487</v>
      </c>
      <c r="AI38" s="57">
        <v>2400</v>
      </c>
      <c r="AJ38" s="190">
        <f t="shared" ref="AJ38:AY38" si="72">AJ$24/1000*$AI38</f>
        <v>17.392879488201217</v>
      </c>
      <c r="AK38" s="191">
        <f t="shared" si="72"/>
        <v>29.701045370621998</v>
      </c>
      <c r="AL38" s="191">
        <f t="shared" si="72"/>
        <v>30.735044597313752</v>
      </c>
      <c r="AM38" s="191">
        <f t="shared" si="72"/>
        <v>41.983824926423885</v>
      </c>
      <c r="AN38" s="191">
        <f t="shared" si="72"/>
        <v>40.238949581833261</v>
      </c>
      <c r="AO38" s="191">
        <f t="shared" si="72"/>
        <v>26.72574461765414</v>
      </c>
      <c r="AP38" s="191">
        <f t="shared" si="72"/>
        <v>49.618721619011694</v>
      </c>
      <c r="AQ38" s="192">
        <f t="shared" si="72"/>
        <v>72.562557657045559</v>
      </c>
      <c r="AR38" s="193">
        <f t="shared" si="72"/>
        <v>24.890773713253594</v>
      </c>
      <c r="AS38" s="191">
        <f t="shared" si="72"/>
        <v>41.55062055160036</v>
      </c>
      <c r="AT38" s="191">
        <f t="shared" si="72"/>
        <v>42.081852152885673</v>
      </c>
      <c r="AU38" s="191">
        <f t="shared" si="72"/>
        <v>55.291061689132576</v>
      </c>
      <c r="AV38" s="191">
        <f t="shared" si="72"/>
        <v>50.303656809296342</v>
      </c>
      <c r="AW38" s="191">
        <f t="shared" si="72"/>
        <v>37.027187544717904</v>
      </c>
      <c r="AX38" s="191">
        <f t="shared" si="72"/>
        <v>64.132377505126527</v>
      </c>
      <c r="AY38" s="191">
        <f t="shared" si="72"/>
        <v>94.046746089987536</v>
      </c>
    </row>
    <row r="39" spans="1:51" ht="15.75" customHeight="1" x14ac:dyDescent="0.3">
      <c r="A39" s="65">
        <v>2500</v>
      </c>
      <c r="B39" s="194">
        <f t="shared" ref="B39:Q39" si="73">B$24/1000*$A39</f>
        <v>7.6953536959702573</v>
      </c>
      <c r="C39" s="195">
        <f t="shared" si="73"/>
        <v>13.342193252700975</v>
      </c>
      <c r="D39" s="195">
        <f t="shared" si="73"/>
        <v>13.203531313154295</v>
      </c>
      <c r="E39" s="195">
        <f t="shared" si="73"/>
        <v>20.657814581985182</v>
      </c>
      <c r="F39" s="195">
        <f t="shared" si="73"/>
        <v>17.4426961691399</v>
      </c>
      <c r="G39" s="195">
        <f t="shared" si="73"/>
        <v>11.186461882956483</v>
      </c>
      <c r="H39" s="195">
        <f t="shared" si="73"/>
        <v>21.9626881758971</v>
      </c>
      <c r="I39" s="196">
        <f t="shared" si="73"/>
        <v>33.180802323867219</v>
      </c>
      <c r="J39" s="197">
        <f t="shared" si="73"/>
        <v>10.820395239006277</v>
      </c>
      <c r="K39" s="195">
        <f t="shared" si="73"/>
        <v>17.46001711579714</v>
      </c>
      <c r="L39" s="195">
        <f t="shared" si="73"/>
        <v>17.564224008020766</v>
      </c>
      <c r="M39" s="195">
        <f t="shared" si="73"/>
        <v>25.968088587082772</v>
      </c>
      <c r="N39" s="195">
        <f t="shared" si="73"/>
        <v>25.151471035128797</v>
      </c>
      <c r="O39" s="195">
        <f t="shared" si="73"/>
        <v>15.276843123251981</v>
      </c>
      <c r="P39" s="195">
        <f t="shared" si="73"/>
        <v>31.502954134415553</v>
      </c>
      <c r="Q39" s="195">
        <f t="shared" si="73"/>
        <v>44.497662070153602</v>
      </c>
      <c r="R39" s="65">
        <v>2500</v>
      </c>
      <c r="S39" s="194">
        <f t="shared" ref="S39:AH39" si="74">S$24/1000*$R39</f>
        <v>13.2209638682828</v>
      </c>
      <c r="T39" s="195">
        <f t="shared" si="74"/>
        <v>21.998932437413401</v>
      </c>
      <c r="U39" s="195">
        <f t="shared" si="74"/>
        <v>22.547945055658111</v>
      </c>
      <c r="V39" s="195">
        <f t="shared" si="74"/>
        <v>32.327865795655804</v>
      </c>
      <c r="W39" s="195">
        <f t="shared" si="74"/>
        <v>31.346873969887568</v>
      </c>
      <c r="X39" s="195">
        <f t="shared" si="74"/>
        <v>19.606016143139236</v>
      </c>
      <c r="Y39" s="195">
        <f t="shared" si="74"/>
        <v>38.83287874794425</v>
      </c>
      <c r="Z39" s="196">
        <f t="shared" si="74"/>
        <v>55.761180632059741</v>
      </c>
      <c r="AA39" s="197">
        <f t="shared" si="74"/>
        <v>15.652526140365721</v>
      </c>
      <c r="AB39" s="195">
        <f t="shared" si="74"/>
        <v>26.257750503732169</v>
      </c>
      <c r="AC39" s="195">
        <f t="shared" si="74"/>
        <v>27.370204224196094</v>
      </c>
      <c r="AD39" s="195">
        <f t="shared" si="74"/>
        <v>38.246507375328243</v>
      </c>
      <c r="AE39" s="195">
        <f t="shared" si="74"/>
        <v>36.949567736014565</v>
      </c>
      <c r="AF39" s="195">
        <f t="shared" si="74"/>
        <v>23.800395771599089</v>
      </c>
      <c r="AG39" s="195">
        <f t="shared" si="74"/>
        <v>45.54427052314054</v>
      </c>
      <c r="AH39" s="195">
        <f t="shared" si="74"/>
        <v>66.132813175406753</v>
      </c>
      <c r="AI39" s="65">
        <v>2500</v>
      </c>
      <c r="AJ39" s="194">
        <f t="shared" ref="AJ39:AY39" si="75">AJ$24/1000*$AI39</f>
        <v>18.1175828002096</v>
      </c>
      <c r="AK39" s="195">
        <f t="shared" si="75"/>
        <v>30.938588927731246</v>
      </c>
      <c r="AL39" s="195">
        <f t="shared" si="75"/>
        <v>32.015671455535163</v>
      </c>
      <c r="AM39" s="195">
        <f t="shared" si="75"/>
        <v>43.733150965024883</v>
      </c>
      <c r="AN39" s="195">
        <f t="shared" si="75"/>
        <v>41.91557248107631</v>
      </c>
      <c r="AO39" s="195">
        <f t="shared" si="75"/>
        <v>27.839317310056398</v>
      </c>
      <c r="AP39" s="195">
        <f t="shared" si="75"/>
        <v>51.686168353137184</v>
      </c>
      <c r="AQ39" s="196">
        <f t="shared" si="75"/>
        <v>75.585997559422452</v>
      </c>
      <c r="AR39" s="197">
        <f t="shared" si="75"/>
        <v>25.927889284639161</v>
      </c>
      <c r="AS39" s="195">
        <f t="shared" si="75"/>
        <v>43.281896407917039</v>
      </c>
      <c r="AT39" s="195">
        <f t="shared" si="75"/>
        <v>43.83526265925591</v>
      </c>
      <c r="AU39" s="195">
        <f t="shared" si="75"/>
        <v>57.594855926179761</v>
      </c>
      <c r="AV39" s="195">
        <f t="shared" si="75"/>
        <v>52.399642509683687</v>
      </c>
      <c r="AW39" s="195">
        <f t="shared" si="75"/>
        <v>38.569987025747814</v>
      </c>
      <c r="AX39" s="195">
        <f t="shared" si="75"/>
        <v>66.804559901173462</v>
      </c>
      <c r="AY39" s="195">
        <f t="shared" si="75"/>
        <v>97.965360510403684</v>
      </c>
    </row>
    <row r="40" spans="1:51" ht="15.75" customHeight="1" x14ac:dyDescent="0.3">
      <c r="A40" s="78">
        <v>2600</v>
      </c>
      <c r="B40" s="198">
        <f t="shared" ref="B40:Q40" si="76">B$24/1000*$A40</f>
        <v>8.0031678438090683</v>
      </c>
      <c r="C40" s="199">
        <f t="shared" si="76"/>
        <v>13.875880982809015</v>
      </c>
      <c r="D40" s="199">
        <f t="shared" si="76"/>
        <v>13.731672565680466</v>
      </c>
      <c r="E40" s="199">
        <f t="shared" si="76"/>
        <v>21.484127165264589</v>
      </c>
      <c r="F40" s="199">
        <f t="shared" si="76"/>
        <v>18.140404015905496</v>
      </c>
      <c r="G40" s="199">
        <f t="shared" si="76"/>
        <v>11.633920358274741</v>
      </c>
      <c r="H40" s="199">
        <f t="shared" si="76"/>
        <v>22.841195702932982</v>
      </c>
      <c r="I40" s="200">
        <f t="shared" si="76"/>
        <v>34.508034416821907</v>
      </c>
      <c r="J40" s="201">
        <f t="shared" si="76"/>
        <v>11.253211048566527</v>
      </c>
      <c r="K40" s="199">
        <f t="shared" si="76"/>
        <v>18.158417800429024</v>
      </c>
      <c r="L40" s="199">
        <f t="shared" si="76"/>
        <v>18.266792968341594</v>
      </c>
      <c r="M40" s="199">
        <f t="shared" si="76"/>
        <v>27.006812130566082</v>
      </c>
      <c r="N40" s="199">
        <f t="shared" si="76"/>
        <v>26.15752987653395</v>
      </c>
      <c r="O40" s="199">
        <f t="shared" si="76"/>
        <v>15.88791684818206</v>
      </c>
      <c r="P40" s="199">
        <f t="shared" si="76"/>
        <v>32.763072299792178</v>
      </c>
      <c r="Q40" s="199">
        <f t="shared" si="76"/>
        <v>46.27756855295975</v>
      </c>
      <c r="R40" s="78">
        <v>2600</v>
      </c>
      <c r="S40" s="198">
        <f t="shared" ref="S40:AH40" si="77">S$24/1000*$R40</f>
        <v>13.749802423014112</v>
      </c>
      <c r="T40" s="199">
        <f t="shared" si="77"/>
        <v>22.878889734909936</v>
      </c>
      <c r="U40" s="199">
        <f t="shared" si="77"/>
        <v>23.449862857884437</v>
      </c>
      <c r="V40" s="199">
        <f t="shared" si="77"/>
        <v>33.620980427482039</v>
      </c>
      <c r="W40" s="199">
        <f t="shared" si="77"/>
        <v>32.600748928683068</v>
      </c>
      <c r="X40" s="199">
        <f t="shared" si="77"/>
        <v>20.390256788864807</v>
      </c>
      <c r="Y40" s="199">
        <f t="shared" si="77"/>
        <v>40.386193897862022</v>
      </c>
      <c r="Z40" s="200">
        <f t="shared" si="77"/>
        <v>57.991627857342131</v>
      </c>
      <c r="AA40" s="201">
        <f t="shared" si="77"/>
        <v>16.278627185980351</v>
      </c>
      <c r="AB40" s="199">
        <f t="shared" si="77"/>
        <v>27.308060523881455</v>
      </c>
      <c r="AC40" s="199">
        <f t="shared" si="77"/>
        <v>28.465012393163938</v>
      </c>
      <c r="AD40" s="199">
        <f t="shared" si="77"/>
        <v>39.776367670341372</v>
      </c>
      <c r="AE40" s="199">
        <f t="shared" si="77"/>
        <v>38.427550445455147</v>
      </c>
      <c r="AF40" s="199">
        <f t="shared" si="77"/>
        <v>24.752411602463052</v>
      </c>
      <c r="AG40" s="199">
        <f t="shared" si="77"/>
        <v>47.366041344066161</v>
      </c>
      <c r="AH40" s="199">
        <f t="shared" si="77"/>
        <v>68.778125702423026</v>
      </c>
      <c r="AI40" s="78">
        <v>2600</v>
      </c>
      <c r="AJ40" s="198">
        <f t="shared" ref="AJ40:AY40" si="78">AJ$24/1000*$AI40</f>
        <v>18.842286112217984</v>
      </c>
      <c r="AK40" s="199">
        <f t="shared" si="78"/>
        <v>32.176132484840494</v>
      </c>
      <c r="AL40" s="199">
        <f t="shared" si="78"/>
        <v>33.296298313756566</v>
      </c>
      <c r="AM40" s="199">
        <f t="shared" si="78"/>
        <v>45.482477003625881</v>
      </c>
      <c r="AN40" s="199">
        <f t="shared" si="78"/>
        <v>43.59219538031936</v>
      </c>
      <c r="AO40" s="199">
        <f t="shared" si="78"/>
        <v>28.952890002458652</v>
      </c>
      <c r="AP40" s="199">
        <f t="shared" si="78"/>
        <v>53.753615087262673</v>
      </c>
      <c r="AQ40" s="200">
        <f t="shared" si="78"/>
        <v>78.609437461799359</v>
      </c>
      <c r="AR40" s="201">
        <f t="shared" si="78"/>
        <v>26.965004856024727</v>
      </c>
      <c r="AS40" s="199">
        <f t="shared" si="78"/>
        <v>45.013172264233724</v>
      </c>
      <c r="AT40" s="199">
        <f t="shared" si="78"/>
        <v>45.588673165626147</v>
      </c>
      <c r="AU40" s="199">
        <f t="shared" si="78"/>
        <v>59.898650163226954</v>
      </c>
      <c r="AV40" s="199">
        <f t="shared" si="78"/>
        <v>54.49562821007104</v>
      </c>
      <c r="AW40" s="199">
        <f t="shared" si="78"/>
        <v>40.112786506777731</v>
      </c>
      <c r="AX40" s="199">
        <f t="shared" si="78"/>
        <v>69.476742297220412</v>
      </c>
      <c r="AY40" s="199">
        <f t="shared" si="78"/>
        <v>101.88397493081983</v>
      </c>
    </row>
    <row r="41" spans="1:51" ht="15.75" customHeight="1" x14ac:dyDescent="0.3">
      <c r="A41" s="51">
        <v>2700</v>
      </c>
      <c r="B41" s="186">
        <f t="shared" ref="B41:Q41" si="79">B$24/1000*$A41</f>
        <v>8.3109819916478784</v>
      </c>
      <c r="C41" s="187">
        <f t="shared" si="79"/>
        <v>14.409568712917054</v>
      </c>
      <c r="D41" s="187">
        <f t="shared" si="79"/>
        <v>14.259813818206638</v>
      </c>
      <c r="E41" s="187">
        <f t="shared" si="79"/>
        <v>22.310439748543995</v>
      </c>
      <c r="F41" s="187">
        <f t="shared" si="79"/>
        <v>18.838111862671092</v>
      </c>
      <c r="G41" s="187">
        <f t="shared" si="79"/>
        <v>12.081378833593</v>
      </c>
      <c r="H41" s="187">
        <f t="shared" si="79"/>
        <v>23.719703229968864</v>
      </c>
      <c r="I41" s="188">
        <f t="shared" si="79"/>
        <v>35.835266509776595</v>
      </c>
      <c r="J41" s="189">
        <f t="shared" si="79"/>
        <v>11.686026858126779</v>
      </c>
      <c r="K41" s="187">
        <f t="shared" si="79"/>
        <v>18.856818485060913</v>
      </c>
      <c r="L41" s="187">
        <f t="shared" si="79"/>
        <v>18.969361928662426</v>
      </c>
      <c r="M41" s="187">
        <f t="shared" si="79"/>
        <v>28.045535674049393</v>
      </c>
      <c r="N41" s="187">
        <f t="shared" si="79"/>
        <v>27.163588717939103</v>
      </c>
      <c r="O41" s="187">
        <f t="shared" si="79"/>
        <v>16.498990573112138</v>
      </c>
      <c r="P41" s="187">
        <f t="shared" si="79"/>
        <v>34.023190465168796</v>
      </c>
      <c r="Q41" s="187">
        <f t="shared" si="79"/>
        <v>48.057475035765897</v>
      </c>
      <c r="R41" s="51">
        <v>2700</v>
      </c>
      <c r="S41" s="186">
        <f t="shared" ref="S41:AH41" si="80">S$24/1000*$R41</f>
        <v>14.278640977745424</v>
      </c>
      <c r="T41" s="187">
        <f t="shared" si="80"/>
        <v>23.758847032406472</v>
      </c>
      <c r="U41" s="187">
        <f t="shared" si="80"/>
        <v>24.351780660110759</v>
      </c>
      <c r="V41" s="187">
        <f t="shared" si="80"/>
        <v>34.914095059308266</v>
      </c>
      <c r="W41" s="187">
        <f t="shared" si="80"/>
        <v>33.854623887478574</v>
      </c>
      <c r="X41" s="187">
        <f t="shared" si="80"/>
        <v>21.174497434590375</v>
      </c>
      <c r="Y41" s="187">
        <f t="shared" si="80"/>
        <v>41.939509047779786</v>
      </c>
      <c r="Z41" s="188">
        <f t="shared" si="80"/>
        <v>60.222075082624521</v>
      </c>
      <c r="AA41" s="189">
        <f t="shared" si="80"/>
        <v>16.90472823159498</v>
      </c>
      <c r="AB41" s="187">
        <f t="shared" si="80"/>
        <v>28.358370544030741</v>
      </c>
      <c r="AC41" s="187">
        <f t="shared" si="80"/>
        <v>29.559820562131783</v>
      </c>
      <c r="AD41" s="187">
        <f t="shared" si="80"/>
        <v>41.306227965354502</v>
      </c>
      <c r="AE41" s="187">
        <f t="shared" si="80"/>
        <v>39.905533154895728</v>
      </c>
      <c r="AF41" s="187">
        <f t="shared" si="80"/>
        <v>25.704427433327016</v>
      </c>
      <c r="AG41" s="187">
        <f t="shared" si="80"/>
        <v>49.187812164991783</v>
      </c>
      <c r="AH41" s="187">
        <f t="shared" si="80"/>
        <v>71.423438229439299</v>
      </c>
      <c r="AI41" s="51">
        <v>2700</v>
      </c>
      <c r="AJ41" s="186">
        <f t="shared" ref="AJ41:AY41" si="81">AJ$24/1000*$AI41</f>
        <v>19.566989424226367</v>
      </c>
      <c r="AK41" s="187">
        <f t="shared" si="81"/>
        <v>33.413676041949749</v>
      </c>
      <c r="AL41" s="187">
        <f t="shared" si="81"/>
        <v>34.576925171977976</v>
      </c>
      <c r="AM41" s="187">
        <f t="shared" si="81"/>
        <v>47.231803042226872</v>
      </c>
      <c r="AN41" s="187">
        <f t="shared" si="81"/>
        <v>45.268818279562417</v>
      </c>
      <c r="AO41" s="187">
        <f t="shared" si="81"/>
        <v>30.066462694860906</v>
      </c>
      <c r="AP41" s="187">
        <f t="shared" si="81"/>
        <v>55.821061821388156</v>
      </c>
      <c r="AQ41" s="188">
        <f t="shared" si="81"/>
        <v>81.632877364176252</v>
      </c>
      <c r="AR41" s="189">
        <f t="shared" si="81"/>
        <v>28.002120427410294</v>
      </c>
      <c r="AS41" s="187">
        <f t="shared" si="81"/>
        <v>46.744448120550402</v>
      </c>
      <c r="AT41" s="187">
        <f t="shared" si="81"/>
        <v>47.342083671996384</v>
      </c>
      <c r="AU41" s="187">
        <f t="shared" si="81"/>
        <v>62.202444400274146</v>
      </c>
      <c r="AV41" s="187">
        <f t="shared" si="81"/>
        <v>56.591613910458385</v>
      </c>
      <c r="AW41" s="187">
        <f t="shared" si="81"/>
        <v>41.65558598780764</v>
      </c>
      <c r="AX41" s="187">
        <f t="shared" si="81"/>
        <v>72.148924693267347</v>
      </c>
      <c r="AY41" s="187">
        <f t="shared" si="81"/>
        <v>105.80258935123598</v>
      </c>
    </row>
    <row r="42" spans="1:51" ht="15.75" customHeight="1" x14ac:dyDescent="0.3">
      <c r="A42" s="57">
        <v>2800</v>
      </c>
      <c r="B42" s="190">
        <f t="shared" ref="B42:Q42" si="82">B$24/1000*$A42</f>
        <v>8.6187961394866885</v>
      </c>
      <c r="C42" s="191">
        <f t="shared" si="82"/>
        <v>14.943256443025092</v>
      </c>
      <c r="D42" s="191">
        <f t="shared" si="82"/>
        <v>14.78795507073281</v>
      </c>
      <c r="E42" s="191">
        <f t="shared" si="82"/>
        <v>23.136752331823406</v>
      </c>
      <c r="F42" s="191">
        <f t="shared" si="82"/>
        <v>19.535819709436687</v>
      </c>
      <c r="G42" s="191">
        <f t="shared" si="82"/>
        <v>12.52883730891126</v>
      </c>
      <c r="H42" s="191">
        <f t="shared" si="82"/>
        <v>24.59821075700475</v>
      </c>
      <c r="I42" s="192">
        <f t="shared" si="82"/>
        <v>37.16249860273129</v>
      </c>
      <c r="J42" s="193">
        <f t="shared" si="82"/>
        <v>12.11884266768703</v>
      </c>
      <c r="K42" s="191">
        <f t="shared" si="82"/>
        <v>19.555219169692798</v>
      </c>
      <c r="L42" s="191">
        <f t="shared" si="82"/>
        <v>19.671930888983258</v>
      </c>
      <c r="M42" s="191">
        <f t="shared" si="82"/>
        <v>29.084259217532704</v>
      </c>
      <c r="N42" s="191">
        <f t="shared" si="82"/>
        <v>28.169647559344256</v>
      </c>
      <c r="O42" s="191">
        <f t="shared" si="82"/>
        <v>17.110064298042218</v>
      </c>
      <c r="P42" s="191">
        <f t="shared" si="82"/>
        <v>35.28330863054542</v>
      </c>
      <c r="Q42" s="191">
        <f t="shared" si="82"/>
        <v>49.837381518572037</v>
      </c>
      <c r="R42" s="57">
        <v>2800</v>
      </c>
      <c r="S42" s="190">
        <f t="shared" ref="S42:AH42" si="83">S$24/1000*$R42</f>
        <v>14.807479532476735</v>
      </c>
      <c r="T42" s="191">
        <f t="shared" si="83"/>
        <v>24.63880432990301</v>
      </c>
      <c r="U42" s="191">
        <f t="shared" si="83"/>
        <v>25.253698462337084</v>
      </c>
      <c r="V42" s="191">
        <f t="shared" si="83"/>
        <v>36.207209691134501</v>
      </c>
      <c r="W42" s="191">
        <f t="shared" si="83"/>
        <v>35.108498846274074</v>
      </c>
      <c r="X42" s="191">
        <f t="shared" si="83"/>
        <v>21.958738080315946</v>
      </c>
      <c r="Y42" s="191">
        <f t="shared" si="83"/>
        <v>43.492824197697558</v>
      </c>
      <c r="Z42" s="192">
        <f t="shared" si="83"/>
        <v>62.452522307906911</v>
      </c>
      <c r="AA42" s="193">
        <f t="shared" si="83"/>
        <v>17.530829277209609</v>
      </c>
      <c r="AB42" s="191">
        <f t="shared" si="83"/>
        <v>29.408680564180028</v>
      </c>
      <c r="AC42" s="191">
        <f t="shared" si="83"/>
        <v>30.654628731099624</v>
      </c>
      <c r="AD42" s="191">
        <f t="shared" si="83"/>
        <v>42.836088260367632</v>
      </c>
      <c r="AE42" s="191">
        <f t="shared" si="83"/>
        <v>41.38351586433631</v>
      </c>
      <c r="AF42" s="191">
        <f t="shared" si="83"/>
        <v>26.65644326419098</v>
      </c>
      <c r="AG42" s="191">
        <f t="shared" si="83"/>
        <v>51.009582985917405</v>
      </c>
      <c r="AH42" s="191">
        <f t="shared" si="83"/>
        <v>74.068750756455572</v>
      </c>
      <c r="AI42" s="57">
        <v>2800</v>
      </c>
      <c r="AJ42" s="190">
        <f t="shared" ref="AJ42:AY42" si="84">AJ$24/1000*$AI42</f>
        <v>20.291692736234754</v>
      </c>
      <c r="AK42" s="191">
        <f t="shared" si="84"/>
        <v>34.651219599058997</v>
      </c>
      <c r="AL42" s="191">
        <f t="shared" si="84"/>
        <v>35.857552030199379</v>
      </c>
      <c r="AM42" s="191">
        <f t="shared" si="84"/>
        <v>48.98112908082787</v>
      </c>
      <c r="AN42" s="191">
        <f t="shared" si="84"/>
        <v>46.945441178805467</v>
      </c>
      <c r="AO42" s="191">
        <f t="shared" si="84"/>
        <v>31.180035387263164</v>
      </c>
      <c r="AP42" s="191">
        <f t="shared" si="84"/>
        <v>57.888508555513646</v>
      </c>
      <c r="AQ42" s="192">
        <f t="shared" si="84"/>
        <v>84.656317266553145</v>
      </c>
      <c r="AR42" s="193">
        <f t="shared" si="84"/>
        <v>29.03923599879586</v>
      </c>
      <c r="AS42" s="191">
        <f t="shared" si="84"/>
        <v>48.475723976867087</v>
      </c>
      <c r="AT42" s="191">
        <f t="shared" si="84"/>
        <v>49.095494178366621</v>
      </c>
      <c r="AU42" s="191">
        <f t="shared" si="84"/>
        <v>64.506238637321331</v>
      </c>
      <c r="AV42" s="191">
        <f t="shared" si="84"/>
        <v>58.687599610845737</v>
      </c>
      <c r="AW42" s="191">
        <f t="shared" si="84"/>
        <v>43.198385468837557</v>
      </c>
      <c r="AX42" s="191">
        <f t="shared" si="84"/>
        <v>74.821107089314282</v>
      </c>
      <c r="AY42" s="191">
        <f t="shared" si="84"/>
        <v>109.72120377165211</v>
      </c>
    </row>
    <row r="43" spans="1:51" ht="15.75" customHeight="1" x14ac:dyDescent="0.3">
      <c r="A43" s="51">
        <v>2900</v>
      </c>
      <c r="B43" s="186">
        <f t="shared" ref="B43:Q43" si="85">B$24/1000*$A43</f>
        <v>8.9266102873254987</v>
      </c>
      <c r="C43" s="187">
        <f t="shared" si="85"/>
        <v>15.476944173133131</v>
      </c>
      <c r="D43" s="187">
        <f t="shared" si="85"/>
        <v>15.316096323258982</v>
      </c>
      <c r="E43" s="187">
        <f t="shared" si="85"/>
        <v>23.963064915102812</v>
      </c>
      <c r="F43" s="187">
        <f t="shared" si="85"/>
        <v>20.233527556202283</v>
      </c>
      <c r="G43" s="187">
        <f t="shared" si="85"/>
        <v>12.976295784229519</v>
      </c>
      <c r="H43" s="187">
        <f t="shared" si="85"/>
        <v>25.476718284040633</v>
      </c>
      <c r="I43" s="188">
        <f t="shared" si="85"/>
        <v>38.489730695685978</v>
      </c>
      <c r="J43" s="189">
        <f t="shared" si="85"/>
        <v>12.551658477247281</v>
      </c>
      <c r="K43" s="187">
        <f t="shared" si="85"/>
        <v>20.253619854324683</v>
      </c>
      <c r="L43" s="187">
        <f t="shared" si="85"/>
        <v>20.374499849304087</v>
      </c>
      <c r="M43" s="187">
        <f t="shared" si="85"/>
        <v>30.122982761016015</v>
      </c>
      <c r="N43" s="187">
        <f t="shared" si="85"/>
        <v>29.175706400749405</v>
      </c>
      <c r="O43" s="187">
        <f t="shared" si="85"/>
        <v>17.721138022972298</v>
      </c>
      <c r="P43" s="187">
        <f t="shared" si="85"/>
        <v>36.543426795922045</v>
      </c>
      <c r="Q43" s="187">
        <f t="shared" si="85"/>
        <v>51.617288001378185</v>
      </c>
      <c r="R43" s="51">
        <v>2900</v>
      </c>
      <c r="S43" s="186">
        <f t="shared" ref="S43:AH43" si="86">S$24/1000*$R43</f>
        <v>15.336318087208047</v>
      </c>
      <c r="T43" s="187">
        <f t="shared" si="86"/>
        <v>25.518761627399545</v>
      </c>
      <c r="U43" s="187">
        <f t="shared" si="86"/>
        <v>26.15561626456341</v>
      </c>
      <c r="V43" s="187">
        <f t="shared" si="86"/>
        <v>37.500324322960736</v>
      </c>
      <c r="W43" s="187">
        <f t="shared" si="86"/>
        <v>36.362373805069581</v>
      </c>
      <c r="X43" s="187">
        <f t="shared" si="86"/>
        <v>22.742978726041514</v>
      </c>
      <c r="Y43" s="187">
        <f t="shared" si="86"/>
        <v>45.04613934761533</v>
      </c>
      <c r="Z43" s="188">
        <f t="shared" si="86"/>
        <v>64.682969533189294</v>
      </c>
      <c r="AA43" s="189">
        <f t="shared" si="86"/>
        <v>18.156930322824238</v>
      </c>
      <c r="AB43" s="187">
        <f t="shared" si="86"/>
        <v>30.458990584329314</v>
      </c>
      <c r="AC43" s="187">
        <f t="shared" si="86"/>
        <v>31.749436900067469</v>
      </c>
      <c r="AD43" s="187">
        <f t="shared" si="86"/>
        <v>44.365948555380761</v>
      </c>
      <c r="AE43" s="187">
        <f t="shared" si="86"/>
        <v>42.861498573776892</v>
      </c>
      <c r="AF43" s="187">
        <f t="shared" si="86"/>
        <v>27.608459095054943</v>
      </c>
      <c r="AG43" s="187">
        <f t="shared" si="86"/>
        <v>52.831353806843026</v>
      </c>
      <c r="AH43" s="187">
        <f t="shared" si="86"/>
        <v>76.71406328347183</v>
      </c>
      <c r="AI43" s="51">
        <v>2900</v>
      </c>
      <c r="AJ43" s="186">
        <f t="shared" ref="AJ43:AY43" si="87">AJ$24/1000*$AI43</f>
        <v>21.016396048243138</v>
      </c>
      <c r="AK43" s="187">
        <f t="shared" si="87"/>
        <v>35.888763156168245</v>
      </c>
      <c r="AL43" s="187">
        <f t="shared" si="87"/>
        <v>37.138178888420789</v>
      </c>
      <c r="AM43" s="187">
        <f t="shared" si="87"/>
        <v>50.730455119428868</v>
      </c>
      <c r="AN43" s="187">
        <f t="shared" si="87"/>
        <v>48.622064078048517</v>
      </c>
      <c r="AO43" s="187">
        <f t="shared" si="87"/>
        <v>32.293608079665418</v>
      </c>
      <c r="AP43" s="187">
        <f t="shared" si="87"/>
        <v>59.955955289639135</v>
      </c>
      <c r="AQ43" s="188">
        <f t="shared" si="87"/>
        <v>87.679757168930053</v>
      </c>
      <c r="AR43" s="189">
        <f t="shared" si="87"/>
        <v>30.076351570181426</v>
      </c>
      <c r="AS43" s="187">
        <f t="shared" si="87"/>
        <v>50.206999833183765</v>
      </c>
      <c r="AT43" s="187">
        <f t="shared" si="87"/>
        <v>50.848904684736858</v>
      </c>
      <c r="AU43" s="187">
        <f t="shared" si="87"/>
        <v>66.810032874368531</v>
      </c>
      <c r="AV43" s="187">
        <f t="shared" si="87"/>
        <v>60.783585311233082</v>
      </c>
      <c r="AW43" s="187">
        <f t="shared" si="87"/>
        <v>44.741184949867467</v>
      </c>
      <c r="AX43" s="187">
        <f t="shared" si="87"/>
        <v>77.493289485361217</v>
      </c>
      <c r="AY43" s="187">
        <f t="shared" si="87"/>
        <v>113.63981819206826</v>
      </c>
    </row>
    <row r="44" spans="1:51" ht="15.75" customHeight="1" x14ac:dyDescent="0.3">
      <c r="A44" s="91">
        <v>3000</v>
      </c>
      <c r="B44" s="202">
        <f t="shared" ref="B44:Q44" si="88">B$24/1000*$A44</f>
        <v>9.2344244351643088</v>
      </c>
      <c r="C44" s="207">
        <f t="shared" si="88"/>
        <v>16.010631903241169</v>
      </c>
      <c r="D44" s="207">
        <f t="shared" si="88"/>
        <v>15.844237575785154</v>
      </c>
      <c r="E44" s="207">
        <f t="shared" si="88"/>
        <v>24.789377498382219</v>
      </c>
      <c r="F44" s="207">
        <f t="shared" si="88"/>
        <v>20.931235402967879</v>
      </c>
      <c r="G44" s="207">
        <f t="shared" si="88"/>
        <v>13.423754259547779</v>
      </c>
      <c r="H44" s="207">
        <f t="shared" si="88"/>
        <v>26.355225811076519</v>
      </c>
      <c r="I44" s="208">
        <f t="shared" si="88"/>
        <v>39.816962788640666</v>
      </c>
      <c r="J44" s="209">
        <f t="shared" si="88"/>
        <v>12.984474286807531</v>
      </c>
      <c r="K44" s="207">
        <f t="shared" si="88"/>
        <v>20.952020538956567</v>
      </c>
      <c r="L44" s="207">
        <f t="shared" si="88"/>
        <v>21.077068809624919</v>
      </c>
      <c r="M44" s="207">
        <f t="shared" si="88"/>
        <v>31.161706304499326</v>
      </c>
      <c r="N44" s="207">
        <f t="shared" si="88"/>
        <v>30.181765242154558</v>
      </c>
      <c r="O44" s="207">
        <f t="shared" si="88"/>
        <v>18.332211747902377</v>
      </c>
      <c r="P44" s="207">
        <f t="shared" si="88"/>
        <v>37.803544961298662</v>
      </c>
      <c r="Q44" s="207">
        <f t="shared" si="88"/>
        <v>53.397194484184325</v>
      </c>
      <c r="R44" s="91">
        <v>3000</v>
      </c>
      <c r="S44" s="202">
        <f t="shared" ref="S44:AH44" si="89">S$24/1000*$R44</f>
        <v>15.865156641939359</v>
      </c>
      <c r="T44" s="207">
        <f t="shared" si="89"/>
        <v>26.39871892489608</v>
      </c>
      <c r="U44" s="207">
        <f t="shared" si="89"/>
        <v>27.057534066789731</v>
      </c>
      <c r="V44" s="207">
        <f t="shared" si="89"/>
        <v>38.793438954786964</v>
      </c>
      <c r="W44" s="207">
        <f t="shared" si="89"/>
        <v>37.61624876386508</v>
      </c>
      <c r="X44" s="207">
        <f t="shared" si="89"/>
        <v>23.527219371767085</v>
      </c>
      <c r="Y44" s="207">
        <f t="shared" si="89"/>
        <v>46.599454497533095</v>
      </c>
      <c r="Z44" s="208">
        <f t="shared" si="89"/>
        <v>66.913416758471683</v>
      </c>
      <c r="AA44" s="209">
        <f t="shared" si="89"/>
        <v>18.783031368438866</v>
      </c>
      <c r="AB44" s="207">
        <f t="shared" si="89"/>
        <v>31.5093006044786</v>
      </c>
      <c r="AC44" s="207">
        <f t="shared" si="89"/>
        <v>32.84424506903531</v>
      </c>
      <c r="AD44" s="207">
        <f t="shared" si="89"/>
        <v>45.895808850393891</v>
      </c>
      <c r="AE44" s="207">
        <f t="shared" si="89"/>
        <v>44.339481283217481</v>
      </c>
      <c r="AF44" s="207">
        <f t="shared" si="89"/>
        <v>28.560474925918907</v>
      </c>
      <c r="AG44" s="207">
        <f t="shared" si="89"/>
        <v>54.653124627768648</v>
      </c>
      <c r="AH44" s="207">
        <f t="shared" si="89"/>
        <v>79.359375810488103</v>
      </c>
      <c r="AI44" s="91">
        <v>3000</v>
      </c>
      <c r="AJ44" s="202">
        <f t="shared" ref="AJ44:AY44" si="90">AJ$24/1000*$AI44</f>
        <v>21.741099360251521</v>
      </c>
      <c r="AK44" s="207">
        <f t="shared" si="90"/>
        <v>37.126306713277494</v>
      </c>
      <c r="AL44" s="207">
        <f t="shared" si="90"/>
        <v>38.418805746642192</v>
      </c>
      <c r="AM44" s="207">
        <f t="shared" si="90"/>
        <v>52.479781158029859</v>
      </c>
      <c r="AN44" s="207">
        <f t="shared" si="90"/>
        <v>50.298686977291574</v>
      </c>
      <c r="AO44" s="207">
        <f t="shared" si="90"/>
        <v>33.407180772067676</v>
      </c>
      <c r="AP44" s="207">
        <f t="shared" si="90"/>
        <v>62.023402023764618</v>
      </c>
      <c r="AQ44" s="208">
        <f t="shared" si="90"/>
        <v>90.703197071306946</v>
      </c>
      <c r="AR44" s="209">
        <f t="shared" si="90"/>
        <v>31.113467141566993</v>
      </c>
      <c r="AS44" s="207">
        <f t="shared" si="90"/>
        <v>51.93827568950045</v>
      </c>
      <c r="AT44" s="207">
        <f t="shared" si="90"/>
        <v>52.602315191107095</v>
      </c>
      <c r="AU44" s="207">
        <f t="shared" si="90"/>
        <v>69.113827111415716</v>
      </c>
      <c r="AV44" s="207">
        <f t="shared" si="90"/>
        <v>62.879571011620428</v>
      </c>
      <c r="AW44" s="207">
        <f t="shared" si="90"/>
        <v>46.283984430897384</v>
      </c>
      <c r="AX44" s="207">
        <f t="shared" si="90"/>
        <v>80.165471881408166</v>
      </c>
      <c r="AY44" s="207">
        <f t="shared" si="90"/>
        <v>117.55843261248441</v>
      </c>
    </row>
    <row r="45" spans="1:51" ht="15.75" customHeight="1" x14ac:dyDescent="0.3">
      <c r="A45" s="98">
        <v>3100</v>
      </c>
      <c r="B45" s="203">
        <f t="shared" ref="B45:Q45" si="91">B$24/1000*$A45</f>
        <v>9.5422385830031189</v>
      </c>
      <c r="C45" s="204">
        <f t="shared" si="91"/>
        <v>16.544319633349208</v>
      </c>
      <c r="D45" s="204">
        <f t="shared" si="91"/>
        <v>16.372378828311327</v>
      </c>
      <c r="E45" s="204">
        <f t="shared" si="91"/>
        <v>25.615690081661626</v>
      </c>
      <c r="F45" s="204">
        <f t="shared" si="91"/>
        <v>21.628943249733474</v>
      </c>
      <c r="G45" s="204">
        <f t="shared" si="91"/>
        <v>13.871212734866038</v>
      </c>
      <c r="H45" s="204">
        <f t="shared" si="91"/>
        <v>27.233733338112401</v>
      </c>
      <c r="I45" s="205">
        <f t="shared" si="91"/>
        <v>41.144194881595354</v>
      </c>
      <c r="J45" s="206">
        <f t="shared" si="91"/>
        <v>13.417290096367783</v>
      </c>
      <c r="K45" s="204">
        <f t="shared" si="91"/>
        <v>21.650421223588456</v>
      </c>
      <c r="L45" s="204">
        <f t="shared" si="91"/>
        <v>21.779637769945747</v>
      </c>
      <c r="M45" s="204">
        <f t="shared" si="91"/>
        <v>32.200429847982633</v>
      </c>
      <c r="N45" s="204">
        <f t="shared" si="91"/>
        <v>31.187824083559711</v>
      </c>
      <c r="O45" s="204">
        <f t="shared" si="91"/>
        <v>18.943285472832457</v>
      </c>
      <c r="P45" s="204">
        <f t="shared" si="91"/>
        <v>39.063663126675287</v>
      </c>
      <c r="Q45" s="204">
        <f t="shared" si="91"/>
        <v>55.177100966990473</v>
      </c>
      <c r="R45" s="98">
        <v>3100</v>
      </c>
      <c r="S45" s="203">
        <f t="shared" ref="S45:AH45" si="92">S$24/1000*$R45</f>
        <v>16.393995196670673</v>
      </c>
      <c r="T45" s="204">
        <f t="shared" si="92"/>
        <v>27.278676222392619</v>
      </c>
      <c r="U45" s="204">
        <f t="shared" si="92"/>
        <v>27.959451869016057</v>
      </c>
      <c r="V45" s="204">
        <f t="shared" si="92"/>
        <v>40.086553586613199</v>
      </c>
      <c r="W45" s="204">
        <f t="shared" si="92"/>
        <v>38.87012372266058</v>
      </c>
      <c r="X45" s="204">
        <f t="shared" si="92"/>
        <v>24.311460017492653</v>
      </c>
      <c r="Y45" s="204">
        <f t="shared" si="92"/>
        <v>48.152769647450867</v>
      </c>
      <c r="Z45" s="205">
        <f t="shared" si="92"/>
        <v>69.143863983754073</v>
      </c>
      <c r="AA45" s="206">
        <f t="shared" si="92"/>
        <v>19.409132414053495</v>
      </c>
      <c r="AB45" s="204">
        <f t="shared" si="92"/>
        <v>32.559610624627886</v>
      </c>
      <c r="AC45" s="204">
        <f t="shared" si="92"/>
        <v>33.939053238003154</v>
      </c>
      <c r="AD45" s="204">
        <f t="shared" si="92"/>
        <v>47.425669145407021</v>
      </c>
      <c r="AE45" s="204">
        <f t="shared" si="92"/>
        <v>45.817463992658062</v>
      </c>
      <c r="AF45" s="204">
        <f t="shared" si="92"/>
        <v>29.512490756782871</v>
      </c>
      <c r="AG45" s="204">
        <f t="shared" si="92"/>
        <v>56.474895448694269</v>
      </c>
      <c r="AH45" s="204">
        <f t="shared" si="92"/>
        <v>82.004688337504376</v>
      </c>
      <c r="AI45" s="98">
        <v>3100</v>
      </c>
      <c r="AJ45" s="203">
        <f t="shared" ref="AJ45:AY45" si="93">AJ$24/1000*$AI45</f>
        <v>22.465802672259905</v>
      </c>
      <c r="AK45" s="204">
        <f t="shared" si="93"/>
        <v>38.363850270386749</v>
      </c>
      <c r="AL45" s="204">
        <f t="shared" si="93"/>
        <v>39.699432604863603</v>
      </c>
      <c r="AM45" s="204">
        <f t="shared" si="93"/>
        <v>54.229107196630856</v>
      </c>
      <c r="AN45" s="204">
        <f t="shared" si="93"/>
        <v>51.975309876534624</v>
      </c>
      <c r="AO45" s="204">
        <f t="shared" si="93"/>
        <v>34.520753464469934</v>
      </c>
      <c r="AP45" s="204">
        <f t="shared" si="93"/>
        <v>64.090848757890114</v>
      </c>
      <c r="AQ45" s="205">
        <f t="shared" si="93"/>
        <v>93.726636973683839</v>
      </c>
      <c r="AR45" s="206">
        <f t="shared" si="93"/>
        <v>32.150582712952556</v>
      </c>
      <c r="AS45" s="204">
        <f t="shared" si="93"/>
        <v>53.669551545817129</v>
      </c>
      <c r="AT45" s="204">
        <f t="shared" si="93"/>
        <v>54.355725697477325</v>
      </c>
      <c r="AU45" s="204">
        <f t="shared" si="93"/>
        <v>71.417621348462902</v>
      </c>
      <c r="AV45" s="204">
        <f t="shared" si="93"/>
        <v>64.975556712007773</v>
      </c>
      <c r="AW45" s="204">
        <f t="shared" si="93"/>
        <v>47.826783911927294</v>
      </c>
      <c r="AX45" s="204">
        <f t="shared" si="93"/>
        <v>82.837654277455101</v>
      </c>
      <c r="AY45" s="204">
        <f t="shared" si="93"/>
        <v>121.47704703290056</v>
      </c>
    </row>
    <row r="46" spans="1:51" ht="15.75" customHeight="1" x14ac:dyDescent="0.3">
      <c r="A46" s="57">
        <v>3200</v>
      </c>
      <c r="B46" s="190">
        <f t="shared" ref="B46:Q46" si="94">B$24/1000*$A46</f>
        <v>9.850052730841929</v>
      </c>
      <c r="C46" s="191">
        <f t="shared" si="94"/>
        <v>17.07800736345725</v>
      </c>
      <c r="D46" s="191">
        <f t="shared" si="94"/>
        <v>16.900520080837499</v>
      </c>
      <c r="E46" s="191">
        <f t="shared" si="94"/>
        <v>26.442002664941032</v>
      </c>
      <c r="F46" s="191">
        <f t="shared" si="94"/>
        <v>22.32665109649907</v>
      </c>
      <c r="G46" s="191">
        <f t="shared" si="94"/>
        <v>14.318671210184297</v>
      </c>
      <c r="H46" s="191">
        <f t="shared" si="94"/>
        <v>28.112240865148287</v>
      </c>
      <c r="I46" s="192">
        <f t="shared" si="94"/>
        <v>42.471426974550042</v>
      </c>
      <c r="J46" s="193">
        <f t="shared" si="94"/>
        <v>13.850105905928034</v>
      </c>
      <c r="K46" s="191">
        <f t="shared" si="94"/>
        <v>22.348821908220341</v>
      </c>
      <c r="L46" s="191">
        <f t="shared" si="94"/>
        <v>22.482206730266579</v>
      </c>
      <c r="M46" s="191">
        <f t="shared" si="94"/>
        <v>33.239153391465948</v>
      </c>
      <c r="N46" s="191">
        <f t="shared" si="94"/>
        <v>32.193882924964861</v>
      </c>
      <c r="O46" s="191">
        <f t="shared" si="94"/>
        <v>19.554359197762537</v>
      </c>
      <c r="P46" s="191">
        <f t="shared" si="94"/>
        <v>40.323781292051905</v>
      </c>
      <c r="Q46" s="191">
        <f t="shared" si="94"/>
        <v>56.957007449796613</v>
      </c>
      <c r="R46" s="57">
        <v>3200</v>
      </c>
      <c r="S46" s="190">
        <f t="shared" ref="S46:AH46" si="95">S$24/1000*$R46</f>
        <v>16.922833751401985</v>
      </c>
      <c r="T46" s="191">
        <f t="shared" si="95"/>
        <v>28.158633519889154</v>
      </c>
      <c r="U46" s="191">
        <f t="shared" si="95"/>
        <v>28.861369671242382</v>
      </c>
      <c r="V46" s="191">
        <f t="shared" si="95"/>
        <v>41.379668218439427</v>
      </c>
      <c r="W46" s="191">
        <f t="shared" si="95"/>
        <v>40.123998681456087</v>
      </c>
      <c r="X46" s="191">
        <f t="shared" si="95"/>
        <v>25.095700663218224</v>
      </c>
      <c r="Y46" s="191">
        <f t="shared" si="95"/>
        <v>49.706084797368639</v>
      </c>
      <c r="Z46" s="192">
        <f t="shared" si="95"/>
        <v>71.374311209036463</v>
      </c>
      <c r="AA46" s="193">
        <f t="shared" si="95"/>
        <v>20.035233459668124</v>
      </c>
      <c r="AB46" s="191">
        <f t="shared" si="95"/>
        <v>33.609920644777176</v>
      </c>
      <c r="AC46" s="191">
        <f t="shared" si="95"/>
        <v>35.033861406970999</v>
      </c>
      <c r="AD46" s="191">
        <f t="shared" si="95"/>
        <v>48.95552944042015</v>
      </c>
      <c r="AE46" s="191">
        <f t="shared" si="95"/>
        <v>47.295446702098644</v>
      </c>
      <c r="AF46" s="191">
        <f t="shared" si="95"/>
        <v>30.464506587646834</v>
      </c>
      <c r="AG46" s="191">
        <f t="shared" si="95"/>
        <v>58.296666269619891</v>
      </c>
      <c r="AH46" s="191">
        <f t="shared" si="95"/>
        <v>84.650000864520649</v>
      </c>
      <c r="AI46" s="57">
        <v>3200</v>
      </c>
      <c r="AJ46" s="190">
        <f t="shared" ref="AJ46:AY46" si="96">AJ$24/1000*$AI46</f>
        <v>23.190505984268288</v>
      </c>
      <c r="AK46" s="191">
        <f t="shared" si="96"/>
        <v>39.601393827495997</v>
      </c>
      <c r="AL46" s="191">
        <f t="shared" si="96"/>
        <v>40.980059463085006</v>
      </c>
      <c r="AM46" s="191">
        <f t="shared" si="96"/>
        <v>55.978433235231847</v>
      </c>
      <c r="AN46" s="191">
        <f t="shared" si="96"/>
        <v>53.651932775777681</v>
      </c>
      <c r="AO46" s="191">
        <f t="shared" si="96"/>
        <v>35.634326156872184</v>
      </c>
      <c r="AP46" s="191">
        <f t="shared" si="96"/>
        <v>66.158295492015597</v>
      </c>
      <c r="AQ46" s="192">
        <f t="shared" si="96"/>
        <v>96.750076876060746</v>
      </c>
      <c r="AR46" s="193">
        <f t="shared" si="96"/>
        <v>33.187698284338126</v>
      </c>
      <c r="AS46" s="191">
        <f t="shared" si="96"/>
        <v>55.400827402133814</v>
      </c>
      <c r="AT46" s="191">
        <f t="shared" si="96"/>
        <v>56.109136203847562</v>
      </c>
      <c r="AU46" s="191">
        <f t="shared" si="96"/>
        <v>73.721415585510101</v>
      </c>
      <c r="AV46" s="191">
        <f t="shared" si="96"/>
        <v>67.071542412395118</v>
      </c>
      <c r="AW46" s="191">
        <f t="shared" si="96"/>
        <v>49.369583392957203</v>
      </c>
      <c r="AX46" s="191">
        <f t="shared" si="96"/>
        <v>85.509836673502036</v>
      </c>
      <c r="AY46" s="191">
        <f t="shared" si="96"/>
        <v>125.39566145331671</v>
      </c>
    </row>
    <row r="47" spans="1:51" ht="15.75" customHeight="1" x14ac:dyDescent="0.3">
      <c r="A47" s="51">
        <v>3300</v>
      </c>
      <c r="B47" s="186">
        <f t="shared" ref="B47:Q47" si="97">B$24/1000*$A47</f>
        <v>10.157866878680739</v>
      </c>
      <c r="C47" s="187">
        <f t="shared" si="97"/>
        <v>17.611695093565288</v>
      </c>
      <c r="D47" s="187">
        <f t="shared" si="97"/>
        <v>17.428661333363667</v>
      </c>
      <c r="E47" s="187">
        <f t="shared" si="97"/>
        <v>27.268315248220439</v>
      </c>
      <c r="F47" s="187">
        <f t="shared" si="97"/>
        <v>23.024358943264666</v>
      </c>
      <c r="G47" s="187">
        <f t="shared" si="97"/>
        <v>14.766129685502557</v>
      </c>
      <c r="H47" s="187">
        <f t="shared" si="97"/>
        <v>28.99074839218417</v>
      </c>
      <c r="I47" s="188">
        <f t="shared" si="97"/>
        <v>43.79865906750473</v>
      </c>
      <c r="J47" s="189">
        <f t="shared" si="97"/>
        <v>14.282921715488285</v>
      </c>
      <c r="K47" s="187">
        <f t="shared" si="97"/>
        <v>23.047222592852226</v>
      </c>
      <c r="L47" s="187">
        <f t="shared" si="97"/>
        <v>23.184775690587411</v>
      </c>
      <c r="M47" s="187">
        <f t="shared" si="97"/>
        <v>34.277876934949262</v>
      </c>
      <c r="N47" s="187">
        <f t="shared" si="97"/>
        <v>33.199941766370017</v>
      </c>
      <c r="O47" s="187">
        <f t="shared" si="97"/>
        <v>20.165432922692617</v>
      </c>
      <c r="P47" s="187">
        <f t="shared" si="97"/>
        <v>41.583899457428529</v>
      </c>
      <c r="Q47" s="187">
        <f t="shared" si="97"/>
        <v>58.736913932602761</v>
      </c>
      <c r="R47" s="51">
        <v>3300</v>
      </c>
      <c r="S47" s="186">
        <f t="shared" ref="S47:AH47" si="98">S$24/1000*$R47</f>
        <v>17.451672306133297</v>
      </c>
      <c r="T47" s="187">
        <f t="shared" si="98"/>
        <v>29.038590817385689</v>
      </c>
      <c r="U47" s="187">
        <f t="shared" si="98"/>
        <v>29.763287473468708</v>
      </c>
      <c r="V47" s="187">
        <f t="shared" si="98"/>
        <v>42.672782850265662</v>
      </c>
      <c r="W47" s="187">
        <f t="shared" si="98"/>
        <v>41.377873640251586</v>
      </c>
      <c r="X47" s="187">
        <f t="shared" si="98"/>
        <v>25.879941308943792</v>
      </c>
      <c r="Y47" s="187">
        <f t="shared" si="98"/>
        <v>51.259399947286411</v>
      </c>
      <c r="Z47" s="188">
        <f t="shared" si="98"/>
        <v>73.604758434318853</v>
      </c>
      <c r="AA47" s="189">
        <f t="shared" si="98"/>
        <v>20.661334505282753</v>
      </c>
      <c r="AB47" s="187">
        <f t="shared" si="98"/>
        <v>34.660230664926459</v>
      </c>
      <c r="AC47" s="187">
        <f t="shared" si="98"/>
        <v>36.128669575938844</v>
      </c>
      <c r="AD47" s="187">
        <f t="shared" si="98"/>
        <v>50.48538973543328</v>
      </c>
      <c r="AE47" s="187">
        <f t="shared" si="98"/>
        <v>48.773429411539226</v>
      </c>
      <c r="AF47" s="187">
        <f t="shared" si="98"/>
        <v>31.416522418510798</v>
      </c>
      <c r="AG47" s="187">
        <f t="shared" si="98"/>
        <v>60.118437090545513</v>
      </c>
      <c r="AH47" s="187">
        <f t="shared" si="98"/>
        <v>87.295313391536922</v>
      </c>
      <c r="AI47" s="51">
        <v>3300</v>
      </c>
      <c r="AJ47" s="186">
        <f t="shared" ref="AJ47:AY47" si="99">AJ$24/1000*$AI47</f>
        <v>23.915209296276672</v>
      </c>
      <c r="AK47" s="187">
        <f t="shared" si="99"/>
        <v>40.838937384605245</v>
      </c>
      <c r="AL47" s="187">
        <f t="shared" si="99"/>
        <v>42.260686321306409</v>
      </c>
      <c r="AM47" s="187">
        <f t="shared" si="99"/>
        <v>57.727759273832845</v>
      </c>
      <c r="AN47" s="187">
        <f t="shared" si="99"/>
        <v>55.328555675020731</v>
      </c>
      <c r="AO47" s="187">
        <f t="shared" si="99"/>
        <v>36.747898849274442</v>
      </c>
      <c r="AP47" s="187">
        <f t="shared" si="99"/>
        <v>68.22574222614108</v>
      </c>
      <c r="AQ47" s="188">
        <f t="shared" si="99"/>
        <v>99.773516778437639</v>
      </c>
      <c r="AR47" s="189">
        <f t="shared" si="99"/>
        <v>34.224813855723689</v>
      </c>
      <c r="AS47" s="187">
        <f t="shared" si="99"/>
        <v>57.132103258450492</v>
      </c>
      <c r="AT47" s="187">
        <f t="shared" si="99"/>
        <v>57.862546710217799</v>
      </c>
      <c r="AU47" s="187">
        <f t="shared" si="99"/>
        <v>76.025209822557287</v>
      </c>
      <c r="AV47" s="187">
        <f t="shared" si="99"/>
        <v>69.167528112782477</v>
      </c>
      <c r="AW47" s="187">
        <f t="shared" si="99"/>
        <v>50.91238287398712</v>
      </c>
      <c r="AX47" s="187">
        <f t="shared" si="99"/>
        <v>88.182019069548971</v>
      </c>
      <c r="AY47" s="187">
        <f t="shared" si="99"/>
        <v>129.31427587373287</v>
      </c>
    </row>
    <row r="48" spans="1:51" ht="15.75" customHeight="1" x14ac:dyDescent="0.3">
      <c r="A48" s="57">
        <v>3400</v>
      </c>
      <c r="B48" s="190">
        <f t="shared" ref="B48:Q48" si="100">B$24/1000*$A48</f>
        <v>10.465681026519549</v>
      </c>
      <c r="C48" s="191">
        <f t="shared" si="100"/>
        <v>18.145382823673327</v>
      </c>
      <c r="D48" s="191">
        <f t="shared" si="100"/>
        <v>17.956802585889839</v>
      </c>
      <c r="E48" s="191">
        <f t="shared" si="100"/>
        <v>28.094627831499849</v>
      </c>
      <c r="F48" s="191">
        <f t="shared" si="100"/>
        <v>23.722066790030262</v>
      </c>
      <c r="G48" s="191">
        <f t="shared" si="100"/>
        <v>15.213588160820816</v>
      </c>
      <c r="H48" s="191">
        <f t="shared" si="100"/>
        <v>29.869255919220052</v>
      </c>
      <c r="I48" s="192">
        <f t="shared" si="100"/>
        <v>45.125891160459418</v>
      </c>
      <c r="J48" s="193">
        <f t="shared" si="100"/>
        <v>14.715737525048537</v>
      </c>
      <c r="K48" s="191">
        <f t="shared" si="100"/>
        <v>23.745623277484111</v>
      </c>
      <c r="L48" s="191">
        <f t="shared" si="100"/>
        <v>23.88734465090824</v>
      </c>
      <c r="M48" s="191">
        <f t="shared" si="100"/>
        <v>35.316600478432569</v>
      </c>
      <c r="N48" s="191">
        <f t="shared" si="100"/>
        <v>34.206000607775167</v>
      </c>
      <c r="O48" s="191">
        <f t="shared" si="100"/>
        <v>20.776506647622693</v>
      </c>
      <c r="P48" s="191">
        <f t="shared" si="100"/>
        <v>42.844017622805154</v>
      </c>
      <c r="Q48" s="191">
        <f t="shared" si="100"/>
        <v>60.516820415408901</v>
      </c>
      <c r="R48" s="57">
        <v>3400</v>
      </c>
      <c r="S48" s="190">
        <f t="shared" ref="S48:AH48" si="101">S$24/1000*$R48</f>
        <v>17.980510860864609</v>
      </c>
      <c r="T48" s="191">
        <f t="shared" si="101"/>
        <v>29.918548114882224</v>
      </c>
      <c r="U48" s="191">
        <f t="shared" si="101"/>
        <v>30.66520527569503</v>
      </c>
      <c r="V48" s="191">
        <f t="shared" si="101"/>
        <v>43.965897482091897</v>
      </c>
      <c r="W48" s="191">
        <f t="shared" si="101"/>
        <v>42.631748599047093</v>
      </c>
      <c r="X48" s="191">
        <f t="shared" si="101"/>
        <v>26.664181954669363</v>
      </c>
      <c r="Y48" s="191">
        <f t="shared" si="101"/>
        <v>52.812715097204176</v>
      </c>
      <c r="Z48" s="192">
        <f t="shared" si="101"/>
        <v>75.835205659601243</v>
      </c>
      <c r="AA48" s="193">
        <f t="shared" si="101"/>
        <v>21.287435550897381</v>
      </c>
      <c r="AB48" s="191">
        <f t="shared" si="101"/>
        <v>35.710540685075749</v>
      </c>
      <c r="AC48" s="191">
        <f t="shared" si="101"/>
        <v>37.223477744906688</v>
      </c>
      <c r="AD48" s="191">
        <f t="shared" si="101"/>
        <v>52.01525003044641</v>
      </c>
      <c r="AE48" s="191">
        <f t="shared" si="101"/>
        <v>50.251412120979808</v>
      </c>
      <c r="AF48" s="191">
        <f t="shared" si="101"/>
        <v>32.368538249374758</v>
      </c>
      <c r="AG48" s="191">
        <f t="shared" si="101"/>
        <v>61.940207911471134</v>
      </c>
      <c r="AH48" s="191">
        <f t="shared" si="101"/>
        <v>89.940625918553181</v>
      </c>
      <c r="AI48" s="57">
        <v>3400</v>
      </c>
      <c r="AJ48" s="190">
        <f t="shared" ref="AJ48:AY48" si="102">AJ$24/1000*$AI48</f>
        <v>24.639912608285059</v>
      </c>
      <c r="AK48" s="191">
        <f t="shared" si="102"/>
        <v>42.076480941714493</v>
      </c>
      <c r="AL48" s="191">
        <f t="shared" si="102"/>
        <v>43.541313179527819</v>
      </c>
      <c r="AM48" s="191">
        <f t="shared" si="102"/>
        <v>59.477085312433843</v>
      </c>
      <c r="AN48" s="191">
        <f t="shared" si="102"/>
        <v>57.00517857426378</v>
      </c>
      <c r="AO48" s="191">
        <f t="shared" si="102"/>
        <v>37.8614715416767</v>
      </c>
      <c r="AP48" s="191">
        <f t="shared" si="102"/>
        <v>70.293188960266576</v>
      </c>
      <c r="AQ48" s="192">
        <f t="shared" si="102"/>
        <v>102.79695668081453</v>
      </c>
      <c r="AR48" s="193">
        <f t="shared" si="102"/>
        <v>35.261929427109258</v>
      </c>
      <c r="AS48" s="191">
        <f t="shared" si="102"/>
        <v>58.863379114767177</v>
      </c>
      <c r="AT48" s="191">
        <f t="shared" si="102"/>
        <v>59.615957216588036</v>
      </c>
      <c r="AU48" s="191">
        <f t="shared" si="102"/>
        <v>78.329004059604472</v>
      </c>
      <c r="AV48" s="191">
        <f t="shared" si="102"/>
        <v>71.263513813169823</v>
      </c>
      <c r="AW48" s="191">
        <f t="shared" si="102"/>
        <v>52.45518235501703</v>
      </c>
      <c r="AX48" s="191">
        <f t="shared" si="102"/>
        <v>90.854201465595921</v>
      </c>
      <c r="AY48" s="191">
        <f t="shared" si="102"/>
        <v>133.232890294149</v>
      </c>
    </row>
    <row r="49" spans="1:51" ht="15.75" customHeight="1" x14ac:dyDescent="0.3">
      <c r="A49" s="65">
        <v>3500</v>
      </c>
      <c r="B49" s="194">
        <f t="shared" ref="B49:Q49" si="103">B$24/1000*$A49</f>
        <v>10.773495174358361</v>
      </c>
      <c r="C49" s="195">
        <f t="shared" si="103"/>
        <v>18.679070553781365</v>
      </c>
      <c r="D49" s="195">
        <f t="shared" si="103"/>
        <v>18.484943838416012</v>
      </c>
      <c r="E49" s="195">
        <f t="shared" si="103"/>
        <v>28.920940414779256</v>
      </c>
      <c r="F49" s="195">
        <f t="shared" si="103"/>
        <v>24.419774636795857</v>
      </c>
      <c r="G49" s="195">
        <f t="shared" si="103"/>
        <v>15.661046636139075</v>
      </c>
      <c r="H49" s="195">
        <f t="shared" si="103"/>
        <v>30.747763446255938</v>
      </c>
      <c r="I49" s="196">
        <f t="shared" si="103"/>
        <v>46.453123253414105</v>
      </c>
      <c r="J49" s="197">
        <f t="shared" si="103"/>
        <v>15.148553334608787</v>
      </c>
      <c r="K49" s="195">
        <f t="shared" si="103"/>
        <v>24.444023962115995</v>
      </c>
      <c r="L49" s="195">
        <f t="shared" si="103"/>
        <v>24.589913611229072</v>
      </c>
      <c r="M49" s="195">
        <f t="shared" si="103"/>
        <v>36.355324021915877</v>
      </c>
      <c r="N49" s="195">
        <f t="shared" si="103"/>
        <v>35.212059449180316</v>
      </c>
      <c r="O49" s="195">
        <f t="shared" si="103"/>
        <v>21.387580372552772</v>
      </c>
      <c r="P49" s="195">
        <f t="shared" si="103"/>
        <v>44.104135788181772</v>
      </c>
      <c r="Q49" s="195">
        <f t="shared" si="103"/>
        <v>62.296726898215049</v>
      </c>
      <c r="R49" s="65">
        <v>3500</v>
      </c>
      <c r="S49" s="194">
        <f t="shared" ref="S49:AH49" si="104">S$24/1000*$R49</f>
        <v>18.509349415595921</v>
      </c>
      <c r="T49" s="195">
        <f t="shared" si="104"/>
        <v>30.798505412378763</v>
      </c>
      <c r="U49" s="195">
        <f t="shared" si="104"/>
        <v>31.567123077921355</v>
      </c>
      <c r="V49" s="195">
        <f t="shared" si="104"/>
        <v>45.259012113918125</v>
      </c>
      <c r="W49" s="195">
        <f t="shared" si="104"/>
        <v>43.885623557842592</v>
      </c>
      <c r="X49" s="195">
        <f t="shared" si="104"/>
        <v>27.448422600394931</v>
      </c>
      <c r="Y49" s="195">
        <f t="shared" si="104"/>
        <v>54.366030247121948</v>
      </c>
      <c r="Z49" s="196">
        <f t="shared" si="104"/>
        <v>78.065652884883633</v>
      </c>
      <c r="AA49" s="197">
        <f t="shared" si="104"/>
        <v>21.91353659651201</v>
      </c>
      <c r="AB49" s="195">
        <f t="shared" si="104"/>
        <v>36.760850705225032</v>
      </c>
      <c r="AC49" s="195">
        <f t="shared" si="104"/>
        <v>38.318285913874533</v>
      </c>
      <c r="AD49" s="195">
        <f t="shared" si="104"/>
        <v>53.54511032545954</v>
      </c>
      <c r="AE49" s="195">
        <f t="shared" si="104"/>
        <v>51.729394830420389</v>
      </c>
      <c r="AF49" s="195">
        <f t="shared" si="104"/>
        <v>33.320554080238722</v>
      </c>
      <c r="AG49" s="195">
        <f t="shared" si="104"/>
        <v>63.761978732396756</v>
      </c>
      <c r="AH49" s="195">
        <f t="shared" si="104"/>
        <v>92.585938445569454</v>
      </c>
      <c r="AI49" s="65">
        <v>3500</v>
      </c>
      <c r="AJ49" s="194">
        <f t="shared" ref="AJ49:AY49" si="105">AJ$24/1000*$AI49</f>
        <v>25.364615920293442</v>
      </c>
      <c r="AK49" s="195">
        <f t="shared" si="105"/>
        <v>43.314024498823748</v>
      </c>
      <c r="AL49" s="195">
        <f t="shared" si="105"/>
        <v>44.821940037749222</v>
      </c>
      <c r="AM49" s="195">
        <f t="shared" si="105"/>
        <v>61.226411351034834</v>
      </c>
      <c r="AN49" s="195">
        <f t="shared" si="105"/>
        <v>58.681801473506837</v>
      </c>
      <c r="AO49" s="195">
        <f t="shared" si="105"/>
        <v>38.975044234078958</v>
      </c>
      <c r="AP49" s="195">
        <f t="shared" si="105"/>
        <v>72.360635694392059</v>
      </c>
      <c r="AQ49" s="196">
        <f t="shared" si="105"/>
        <v>105.82039658319144</v>
      </c>
      <c r="AR49" s="197">
        <f t="shared" si="105"/>
        <v>36.299044998494821</v>
      </c>
      <c r="AS49" s="195">
        <f t="shared" si="105"/>
        <v>60.594654971083855</v>
      </c>
      <c r="AT49" s="195">
        <f t="shared" si="105"/>
        <v>61.369367722958273</v>
      </c>
      <c r="AU49" s="195">
        <f t="shared" si="105"/>
        <v>80.632798296651671</v>
      </c>
      <c r="AV49" s="195">
        <f t="shared" si="105"/>
        <v>73.359499513557168</v>
      </c>
      <c r="AW49" s="195">
        <f t="shared" si="105"/>
        <v>53.997981836046947</v>
      </c>
      <c r="AX49" s="195">
        <f t="shared" si="105"/>
        <v>93.526383861642856</v>
      </c>
      <c r="AY49" s="195">
        <f t="shared" si="105"/>
        <v>137.15150471456516</v>
      </c>
    </row>
    <row r="50" spans="1:51" ht="15.75" customHeight="1" x14ac:dyDescent="0.3">
      <c r="A50" s="106">
        <v>3600</v>
      </c>
      <c r="B50" s="210">
        <f t="shared" ref="B50:Q50" si="106">B$24/1000*$A50</f>
        <v>11.081309322197171</v>
      </c>
      <c r="C50" s="211">
        <f t="shared" si="106"/>
        <v>19.212758283889404</v>
      </c>
      <c r="D50" s="211">
        <f t="shared" si="106"/>
        <v>19.013085090942184</v>
      </c>
      <c r="E50" s="211">
        <f t="shared" si="106"/>
        <v>29.747252998058663</v>
      </c>
      <c r="F50" s="211">
        <f t="shared" si="106"/>
        <v>25.117482483561453</v>
      </c>
      <c r="G50" s="211">
        <f t="shared" si="106"/>
        <v>16.108505111457333</v>
      </c>
      <c r="H50" s="211">
        <f t="shared" si="106"/>
        <v>31.62627097329182</v>
      </c>
      <c r="I50" s="212">
        <f t="shared" si="106"/>
        <v>47.780355346368793</v>
      </c>
      <c r="J50" s="213">
        <f t="shared" si="106"/>
        <v>15.581369144169038</v>
      </c>
      <c r="K50" s="211">
        <f t="shared" si="106"/>
        <v>25.142424646747884</v>
      </c>
      <c r="L50" s="211">
        <f t="shared" si="106"/>
        <v>25.2924825715499</v>
      </c>
      <c r="M50" s="211">
        <f t="shared" si="106"/>
        <v>37.394047565399191</v>
      </c>
      <c r="N50" s="211">
        <f t="shared" si="106"/>
        <v>36.218118290585473</v>
      </c>
      <c r="O50" s="211">
        <f t="shared" si="106"/>
        <v>21.998654097482852</v>
      </c>
      <c r="P50" s="211">
        <f t="shared" si="106"/>
        <v>45.364253953558396</v>
      </c>
      <c r="Q50" s="211">
        <f t="shared" si="106"/>
        <v>64.076633381021196</v>
      </c>
      <c r="R50" s="106">
        <v>3600</v>
      </c>
      <c r="S50" s="210">
        <f t="shared" ref="S50:AH50" si="107">S$24/1000*$R50</f>
        <v>19.038187970327233</v>
      </c>
      <c r="T50" s="211">
        <f t="shared" si="107"/>
        <v>31.678462709875298</v>
      </c>
      <c r="U50" s="211">
        <f t="shared" si="107"/>
        <v>32.469040880147681</v>
      </c>
      <c r="V50" s="211">
        <f t="shared" si="107"/>
        <v>46.55212674574436</v>
      </c>
      <c r="W50" s="211">
        <f t="shared" si="107"/>
        <v>45.139498516638099</v>
      </c>
      <c r="X50" s="211">
        <f t="shared" si="107"/>
        <v>28.232663246120502</v>
      </c>
      <c r="Y50" s="211">
        <f t="shared" si="107"/>
        <v>55.91934539703972</v>
      </c>
      <c r="Z50" s="212">
        <f t="shared" si="107"/>
        <v>80.296100110166023</v>
      </c>
      <c r="AA50" s="213">
        <f t="shared" si="107"/>
        <v>22.539637642126639</v>
      </c>
      <c r="AB50" s="211">
        <f t="shared" si="107"/>
        <v>37.811160725374322</v>
      </c>
      <c r="AC50" s="211">
        <f t="shared" si="107"/>
        <v>39.413094082842377</v>
      </c>
      <c r="AD50" s="211">
        <f t="shared" si="107"/>
        <v>55.074970620472669</v>
      </c>
      <c r="AE50" s="211">
        <f t="shared" si="107"/>
        <v>53.207377539860971</v>
      </c>
      <c r="AF50" s="211">
        <f t="shared" si="107"/>
        <v>34.272569911102686</v>
      </c>
      <c r="AG50" s="211">
        <f t="shared" si="107"/>
        <v>65.583749553322377</v>
      </c>
      <c r="AH50" s="211">
        <f t="shared" si="107"/>
        <v>95.231250972585727</v>
      </c>
      <c r="AI50" s="106">
        <v>3600</v>
      </c>
      <c r="AJ50" s="210">
        <f t="shared" ref="AJ50:AY50" si="108">AJ$24/1000*$AI50</f>
        <v>26.089319232301825</v>
      </c>
      <c r="AK50" s="211">
        <f t="shared" si="108"/>
        <v>44.551568055932997</v>
      </c>
      <c r="AL50" s="211">
        <f t="shared" si="108"/>
        <v>46.102566895970632</v>
      </c>
      <c r="AM50" s="211">
        <f t="shared" si="108"/>
        <v>62.975737389635832</v>
      </c>
      <c r="AN50" s="211">
        <f t="shared" si="108"/>
        <v>60.358424372749887</v>
      </c>
      <c r="AO50" s="211">
        <f t="shared" si="108"/>
        <v>40.088616926481208</v>
      </c>
      <c r="AP50" s="211">
        <f t="shared" si="108"/>
        <v>74.428082428517541</v>
      </c>
      <c r="AQ50" s="212">
        <f t="shared" si="108"/>
        <v>108.84383648556833</v>
      </c>
      <c r="AR50" s="213">
        <f t="shared" si="108"/>
        <v>37.336160569880391</v>
      </c>
      <c r="AS50" s="211">
        <f t="shared" si="108"/>
        <v>62.325930827400541</v>
      </c>
      <c r="AT50" s="211">
        <f t="shared" si="108"/>
        <v>63.12277822932851</v>
      </c>
      <c r="AU50" s="211">
        <f t="shared" si="108"/>
        <v>82.936592533698857</v>
      </c>
      <c r="AV50" s="211">
        <f t="shared" si="108"/>
        <v>75.455485213944513</v>
      </c>
      <c r="AW50" s="211">
        <f t="shared" si="108"/>
        <v>55.540781317076856</v>
      </c>
      <c r="AX50" s="211">
        <f t="shared" si="108"/>
        <v>96.198566257689791</v>
      </c>
      <c r="AY50" s="211">
        <f t="shared" si="108"/>
        <v>141.0701191349813</v>
      </c>
    </row>
    <row r="51" spans="1:51" ht="15.75" customHeight="1" x14ac:dyDescent="0.3">
      <c r="A51" s="51">
        <v>3700</v>
      </c>
      <c r="B51" s="186">
        <f t="shared" ref="B51:Q51" si="109">B$24/1000*$A51</f>
        <v>11.389123470035981</v>
      </c>
      <c r="C51" s="187">
        <f t="shared" si="109"/>
        <v>19.746446013997442</v>
      </c>
      <c r="D51" s="187">
        <f t="shared" si="109"/>
        <v>19.541226343468356</v>
      </c>
      <c r="E51" s="187">
        <f t="shared" si="109"/>
        <v>30.57356558133807</v>
      </c>
      <c r="F51" s="187">
        <f t="shared" si="109"/>
        <v>25.815190330327049</v>
      </c>
      <c r="G51" s="187">
        <f t="shared" si="109"/>
        <v>16.555963586775594</v>
      </c>
      <c r="H51" s="187">
        <f t="shared" si="109"/>
        <v>32.504778500327703</v>
      </c>
      <c r="I51" s="188">
        <f t="shared" si="109"/>
        <v>49.107587439323488</v>
      </c>
      <c r="J51" s="189">
        <f t="shared" si="109"/>
        <v>16.014184953729288</v>
      </c>
      <c r="K51" s="187">
        <f t="shared" si="109"/>
        <v>25.840825331379769</v>
      </c>
      <c r="L51" s="187">
        <f t="shared" si="109"/>
        <v>25.995051531870732</v>
      </c>
      <c r="M51" s="187">
        <f t="shared" si="109"/>
        <v>38.432771108882505</v>
      </c>
      <c r="N51" s="187">
        <f t="shared" si="109"/>
        <v>37.224177131990622</v>
      </c>
      <c r="O51" s="187">
        <f t="shared" si="109"/>
        <v>22.609727822412932</v>
      </c>
      <c r="P51" s="187">
        <f t="shared" si="109"/>
        <v>46.624372118935021</v>
      </c>
      <c r="Q51" s="187">
        <f t="shared" si="109"/>
        <v>65.856539863827336</v>
      </c>
      <c r="R51" s="51">
        <v>3700</v>
      </c>
      <c r="S51" s="186">
        <f t="shared" ref="S51:AH51" si="110">S$24/1000*$R51</f>
        <v>19.567026525058544</v>
      </c>
      <c r="T51" s="187">
        <f t="shared" si="110"/>
        <v>32.558420007371836</v>
      </c>
      <c r="U51" s="187">
        <f t="shared" si="110"/>
        <v>33.370958682374003</v>
      </c>
      <c r="V51" s="187">
        <f t="shared" si="110"/>
        <v>47.845241377570595</v>
      </c>
      <c r="W51" s="187">
        <f t="shared" si="110"/>
        <v>46.393373475433599</v>
      </c>
      <c r="X51" s="187">
        <f t="shared" si="110"/>
        <v>29.01690389184607</v>
      </c>
      <c r="Y51" s="187">
        <f t="shared" si="110"/>
        <v>57.472660546957485</v>
      </c>
      <c r="Z51" s="188">
        <f t="shared" si="110"/>
        <v>82.526547335448413</v>
      </c>
      <c r="AA51" s="189">
        <f t="shared" si="110"/>
        <v>23.165738687741268</v>
      </c>
      <c r="AB51" s="187">
        <f t="shared" si="110"/>
        <v>38.861470745523611</v>
      </c>
      <c r="AC51" s="187">
        <f t="shared" si="110"/>
        <v>40.507902251810222</v>
      </c>
      <c r="AD51" s="187">
        <f t="shared" si="110"/>
        <v>56.604830915485799</v>
      </c>
      <c r="AE51" s="187">
        <f t="shared" si="110"/>
        <v>54.685360249301553</v>
      </c>
      <c r="AF51" s="187">
        <f t="shared" si="110"/>
        <v>35.224585741966649</v>
      </c>
      <c r="AG51" s="187">
        <f t="shared" si="110"/>
        <v>67.405520374247999</v>
      </c>
      <c r="AH51" s="187">
        <f t="shared" si="110"/>
        <v>97.876563499602</v>
      </c>
      <c r="AI51" s="51">
        <v>3700</v>
      </c>
      <c r="AJ51" s="186">
        <f t="shared" ref="AJ51:AY51" si="111">AJ$24/1000*$AI51</f>
        <v>26.814022544310209</v>
      </c>
      <c r="AK51" s="187">
        <f t="shared" si="111"/>
        <v>45.789111613042245</v>
      </c>
      <c r="AL51" s="187">
        <f t="shared" si="111"/>
        <v>47.383193754192035</v>
      </c>
      <c r="AM51" s="187">
        <f t="shared" si="111"/>
        <v>64.725063428236822</v>
      </c>
      <c r="AN51" s="187">
        <f t="shared" si="111"/>
        <v>62.035047271992937</v>
      </c>
      <c r="AO51" s="187">
        <f t="shared" si="111"/>
        <v>41.202189618883466</v>
      </c>
      <c r="AP51" s="187">
        <f t="shared" si="111"/>
        <v>76.495529162643038</v>
      </c>
      <c r="AQ51" s="188">
        <f t="shared" si="111"/>
        <v>111.86727638794524</v>
      </c>
      <c r="AR51" s="189">
        <f t="shared" si="111"/>
        <v>38.373276141265954</v>
      </c>
      <c r="AS51" s="187">
        <f t="shared" si="111"/>
        <v>64.057206683717226</v>
      </c>
      <c r="AT51" s="187">
        <f t="shared" si="111"/>
        <v>64.876188735698747</v>
      </c>
      <c r="AU51" s="187">
        <f t="shared" si="111"/>
        <v>85.240386770746056</v>
      </c>
      <c r="AV51" s="187">
        <f t="shared" si="111"/>
        <v>77.551470914331858</v>
      </c>
      <c r="AW51" s="187">
        <f t="shared" si="111"/>
        <v>57.083580798106766</v>
      </c>
      <c r="AX51" s="187">
        <f t="shared" si="111"/>
        <v>98.870748653736726</v>
      </c>
      <c r="AY51" s="187">
        <f t="shared" si="111"/>
        <v>144.98873355539743</v>
      </c>
    </row>
    <row r="52" spans="1:51" ht="15.75" customHeight="1" x14ac:dyDescent="0.3">
      <c r="A52" s="57">
        <v>3800</v>
      </c>
      <c r="B52" s="190">
        <f t="shared" ref="B52:Q52" si="112">B$24/1000*$A52</f>
        <v>11.696937617874791</v>
      </c>
      <c r="C52" s="191">
        <f t="shared" si="112"/>
        <v>20.280133744105481</v>
      </c>
      <c r="D52" s="191">
        <f t="shared" si="112"/>
        <v>20.069367595994528</v>
      </c>
      <c r="E52" s="191">
        <f t="shared" si="112"/>
        <v>31.399878164617476</v>
      </c>
      <c r="F52" s="191">
        <f t="shared" si="112"/>
        <v>26.512898177092644</v>
      </c>
      <c r="G52" s="191">
        <f t="shared" si="112"/>
        <v>17.003422062093854</v>
      </c>
      <c r="H52" s="191">
        <f t="shared" si="112"/>
        <v>33.383286027363589</v>
      </c>
      <c r="I52" s="192">
        <f t="shared" si="112"/>
        <v>50.434819532278176</v>
      </c>
      <c r="J52" s="193">
        <f t="shared" si="112"/>
        <v>16.447000763289541</v>
      </c>
      <c r="K52" s="191">
        <f t="shared" si="112"/>
        <v>26.539226016011654</v>
      </c>
      <c r="L52" s="191">
        <f t="shared" si="112"/>
        <v>26.697620492191565</v>
      </c>
      <c r="M52" s="191">
        <f t="shared" si="112"/>
        <v>39.471494652365813</v>
      </c>
      <c r="N52" s="191">
        <f t="shared" si="112"/>
        <v>38.230235973395772</v>
      </c>
      <c r="O52" s="191">
        <f t="shared" si="112"/>
        <v>23.220801547343012</v>
      </c>
      <c r="P52" s="191">
        <f t="shared" si="112"/>
        <v>47.884490284311639</v>
      </c>
      <c r="Q52" s="191">
        <f t="shared" si="112"/>
        <v>67.636446346633477</v>
      </c>
      <c r="R52" s="57">
        <v>3800</v>
      </c>
      <c r="S52" s="190">
        <f t="shared" ref="S52:AH52" si="113">S$24/1000*$R52</f>
        <v>20.095865079789856</v>
      </c>
      <c r="T52" s="191">
        <f t="shared" si="113"/>
        <v>33.438377304868368</v>
      </c>
      <c r="U52" s="191">
        <f t="shared" si="113"/>
        <v>34.272876484600332</v>
      </c>
      <c r="V52" s="191">
        <f t="shared" si="113"/>
        <v>49.138356009396823</v>
      </c>
      <c r="W52" s="191">
        <f t="shared" si="113"/>
        <v>47.647248434229098</v>
      </c>
      <c r="X52" s="191">
        <f t="shared" si="113"/>
        <v>29.801144537571641</v>
      </c>
      <c r="Y52" s="191">
        <f t="shared" si="113"/>
        <v>59.025975696875257</v>
      </c>
      <c r="Z52" s="192">
        <f t="shared" si="113"/>
        <v>84.756994560730803</v>
      </c>
      <c r="AA52" s="193">
        <f t="shared" si="113"/>
        <v>23.791839733355896</v>
      </c>
      <c r="AB52" s="191">
        <f t="shared" si="113"/>
        <v>39.911780765672894</v>
      </c>
      <c r="AC52" s="191">
        <f t="shared" si="113"/>
        <v>41.602710420778067</v>
      </c>
      <c r="AD52" s="191">
        <f t="shared" si="113"/>
        <v>58.134691210498929</v>
      </c>
      <c r="AE52" s="191">
        <f t="shared" si="113"/>
        <v>56.163342958742135</v>
      </c>
      <c r="AF52" s="191">
        <f t="shared" si="113"/>
        <v>36.176601572830613</v>
      </c>
      <c r="AG52" s="191">
        <f t="shared" si="113"/>
        <v>69.227291195173621</v>
      </c>
      <c r="AH52" s="191">
        <f t="shared" si="113"/>
        <v>100.52187602661827</v>
      </c>
      <c r="AI52" s="57">
        <v>3800</v>
      </c>
      <c r="AJ52" s="190">
        <f t="shared" ref="AJ52:AY52" si="114">AJ$24/1000*$AI52</f>
        <v>27.538725856318592</v>
      </c>
      <c r="AK52" s="191">
        <f t="shared" si="114"/>
        <v>47.026655170151493</v>
      </c>
      <c r="AL52" s="191">
        <f t="shared" si="114"/>
        <v>48.663820612413446</v>
      </c>
      <c r="AM52" s="191">
        <f t="shared" si="114"/>
        <v>66.47438946683782</v>
      </c>
      <c r="AN52" s="191">
        <f t="shared" si="114"/>
        <v>63.711670171235994</v>
      </c>
      <c r="AO52" s="191">
        <f t="shared" si="114"/>
        <v>42.315762311285724</v>
      </c>
      <c r="AP52" s="191">
        <f t="shared" si="114"/>
        <v>78.562975896768521</v>
      </c>
      <c r="AQ52" s="192">
        <f t="shared" si="114"/>
        <v>114.89071629032213</v>
      </c>
      <c r="AR52" s="193">
        <f t="shared" si="114"/>
        <v>39.410391712651524</v>
      </c>
      <c r="AS52" s="191">
        <f t="shared" si="114"/>
        <v>65.788482540033897</v>
      </c>
      <c r="AT52" s="191">
        <f t="shared" si="114"/>
        <v>66.629599242068977</v>
      </c>
      <c r="AU52" s="191">
        <f t="shared" si="114"/>
        <v>87.544181007793242</v>
      </c>
      <c r="AV52" s="191">
        <f t="shared" si="114"/>
        <v>79.647456614719204</v>
      </c>
      <c r="AW52" s="191">
        <f t="shared" si="114"/>
        <v>58.626380279136683</v>
      </c>
      <c r="AX52" s="191">
        <f t="shared" si="114"/>
        <v>101.54293104978368</v>
      </c>
      <c r="AY52" s="191">
        <f t="shared" si="114"/>
        <v>148.90734797581359</v>
      </c>
    </row>
    <row r="53" spans="1:51" ht="15.75" customHeight="1" x14ac:dyDescent="0.3">
      <c r="A53" s="51">
        <v>3900</v>
      </c>
      <c r="B53" s="186">
        <f t="shared" ref="B53:Q53" si="115">B$24/1000*$A53</f>
        <v>12.004751765713602</v>
      </c>
      <c r="C53" s="187">
        <f t="shared" si="115"/>
        <v>20.813821474213523</v>
      </c>
      <c r="D53" s="187">
        <f t="shared" si="115"/>
        <v>20.5975088485207</v>
      </c>
      <c r="E53" s="187">
        <f t="shared" si="115"/>
        <v>32.226190747896887</v>
      </c>
      <c r="F53" s="187">
        <f t="shared" si="115"/>
        <v>27.21060602385824</v>
      </c>
      <c r="G53" s="187">
        <f t="shared" si="115"/>
        <v>17.450880537412111</v>
      </c>
      <c r="H53" s="187">
        <f t="shared" si="115"/>
        <v>34.261793554399475</v>
      </c>
      <c r="I53" s="188">
        <f t="shared" si="115"/>
        <v>51.762051625232864</v>
      </c>
      <c r="J53" s="189">
        <f t="shared" si="115"/>
        <v>16.879816572849791</v>
      </c>
      <c r="K53" s="187">
        <f t="shared" si="115"/>
        <v>27.237626700643538</v>
      </c>
      <c r="L53" s="187">
        <f t="shared" si="115"/>
        <v>27.400189452512393</v>
      </c>
      <c r="M53" s="187">
        <f t="shared" si="115"/>
        <v>40.51021819584912</v>
      </c>
      <c r="N53" s="187">
        <f t="shared" si="115"/>
        <v>39.236294814800928</v>
      </c>
      <c r="O53" s="187">
        <f t="shared" si="115"/>
        <v>23.831875272273091</v>
      </c>
      <c r="P53" s="187">
        <f t="shared" si="115"/>
        <v>49.144608449688263</v>
      </c>
      <c r="Q53" s="187">
        <f t="shared" si="115"/>
        <v>69.416352829439631</v>
      </c>
      <c r="R53" s="51">
        <v>3900</v>
      </c>
      <c r="S53" s="186">
        <f t="shared" ref="S53:AH53" si="116">S$24/1000*$R53</f>
        <v>20.624703634521168</v>
      </c>
      <c r="T53" s="187">
        <f t="shared" si="116"/>
        <v>34.318334602364907</v>
      </c>
      <c r="U53" s="187">
        <f t="shared" si="116"/>
        <v>35.174794286826653</v>
      </c>
      <c r="V53" s="187">
        <f t="shared" si="116"/>
        <v>50.431470641223058</v>
      </c>
      <c r="W53" s="187">
        <f t="shared" si="116"/>
        <v>48.901123393024605</v>
      </c>
      <c r="X53" s="187">
        <f t="shared" si="116"/>
        <v>30.585385183297209</v>
      </c>
      <c r="Y53" s="187">
        <f t="shared" si="116"/>
        <v>60.579290846793029</v>
      </c>
      <c r="Z53" s="188">
        <f t="shared" si="116"/>
        <v>86.987441786013193</v>
      </c>
      <c r="AA53" s="189">
        <f t="shared" si="116"/>
        <v>24.417940778970525</v>
      </c>
      <c r="AB53" s="187">
        <f t="shared" si="116"/>
        <v>40.962090785822184</v>
      </c>
      <c r="AC53" s="187">
        <f t="shared" si="116"/>
        <v>42.697518589745904</v>
      </c>
      <c r="AD53" s="187">
        <f t="shared" si="116"/>
        <v>59.664551505512058</v>
      </c>
      <c r="AE53" s="187">
        <f t="shared" si="116"/>
        <v>57.641325668182724</v>
      </c>
      <c r="AF53" s="187">
        <f t="shared" si="116"/>
        <v>37.128617403694577</v>
      </c>
      <c r="AG53" s="187">
        <f t="shared" si="116"/>
        <v>71.049062016099242</v>
      </c>
      <c r="AH53" s="187">
        <f t="shared" si="116"/>
        <v>103.16718855363453</v>
      </c>
      <c r="AI53" s="51">
        <v>3900</v>
      </c>
      <c r="AJ53" s="186">
        <f t="shared" ref="AJ53:AY53" si="117">AJ$24/1000*$AI53</f>
        <v>28.263429168326976</v>
      </c>
      <c r="AK53" s="187">
        <f t="shared" si="117"/>
        <v>48.264198727260741</v>
      </c>
      <c r="AL53" s="187">
        <f t="shared" si="117"/>
        <v>49.944447470634849</v>
      </c>
      <c r="AM53" s="187">
        <f t="shared" si="117"/>
        <v>68.223715505438818</v>
      </c>
      <c r="AN53" s="187">
        <f t="shared" si="117"/>
        <v>65.388293070479051</v>
      </c>
      <c r="AO53" s="187">
        <f t="shared" si="117"/>
        <v>43.429335003687974</v>
      </c>
      <c r="AP53" s="187">
        <f t="shared" si="117"/>
        <v>80.630422630894003</v>
      </c>
      <c r="AQ53" s="188">
        <f t="shared" si="117"/>
        <v>117.91415619269902</v>
      </c>
      <c r="AR53" s="189">
        <f t="shared" si="117"/>
        <v>40.447507284037087</v>
      </c>
      <c r="AS53" s="187">
        <f t="shared" si="117"/>
        <v>67.519758396350582</v>
      </c>
      <c r="AT53" s="187">
        <f t="shared" si="117"/>
        <v>68.383009748439221</v>
      </c>
      <c r="AU53" s="187">
        <f t="shared" si="117"/>
        <v>89.847975244840427</v>
      </c>
      <c r="AV53" s="187">
        <f t="shared" si="117"/>
        <v>81.743442315106563</v>
      </c>
      <c r="AW53" s="187">
        <f t="shared" si="117"/>
        <v>60.169179760166593</v>
      </c>
      <c r="AX53" s="187">
        <f t="shared" si="117"/>
        <v>104.21511344583061</v>
      </c>
      <c r="AY53" s="187">
        <f t="shared" si="117"/>
        <v>152.82596239622973</v>
      </c>
    </row>
    <row r="54" spans="1:51" ht="15.75" customHeight="1" x14ac:dyDescent="0.3">
      <c r="A54" s="111">
        <v>4000</v>
      </c>
      <c r="B54" s="214">
        <f t="shared" ref="B54:Q54" si="118">B$24/1000*$A54</f>
        <v>12.312565913552412</v>
      </c>
      <c r="C54" s="215">
        <f t="shared" si="118"/>
        <v>21.347509204321561</v>
      </c>
      <c r="D54" s="215">
        <f t="shared" si="118"/>
        <v>21.125650101046872</v>
      </c>
      <c r="E54" s="215">
        <f t="shared" si="118"/>
        <v>33.05250333117629</v>
      </c>
      <c r="F54" s="215">
        <f t="shared" si="118"/>
        <v>27.908313870623836</v>
      </c>
      <c r="G54" s="215">
        <f t="shared" si="118"/>
        <v>17.898339012730371</v>
      </c>
      <c r="H54" s="215">
        <f t="shared" si="118"/>
        <v>35.140301081435361</v>
      </c>
      <c r="I54" s="216">
        <f t="shared" si="118"/>
        <v>53.089283718187552</v>
      </c>
      <c r="J54" s="217">
        <f t="shared" si="118"/>
        <v>17.312632382410044</v>
      </c>
      <c r="K54" s="215">
        <f t="shared" si="118"/>
        <v>27.936027385275423</v>
      </c>
      <c r="L54" s="215">
        <f t="shared" si="118"/>
        <v>28.102758412833225</v>
      </c>
      <c r="M54" s="215">
        <f t="shared" si="118"/>
        <v>41.548941739332435</v>
      </c>
      <c r="N54" s="215">
        <f t="shared" si="118"/>
        <v>40.242353656206078</v>
      </c>
      <c r="O54" s="215">
        <f t="shared" si="118"/>
        <v>24.442948997203171</v>
      </c>
      <c r="P54" s="215">
        <f t="shared" si="118"/>
        <v>50.404726615064888</v>
      </c>
      <c r="Q54" s="215">
        <f t="shared" si="118"/>
        <v>71.196259312245772</v>
      </c>
      <c r="R54" s="111">
        <v>4000</v>
      </c>
      <c r="S54" s="214">
        <f t="shared" ref="S54:AH54" si="119">S$24/1000*$R54</f>
        <v>21.15354218925248</v>
      </c>
      <c r="T54" s="215">
        <f t="shared" si="119"/>
        <v>35.198291899861445</v>
      </c>
      <c r="U54" s="215">
        <f t="shared" si="119"/>
        <v>36.076712089052975</v>
      </c>
      <c r="V54" s="215">
        <f t="shared" si="119"/>
        <v>51.724585273049286</v>
      </c>
      <c r="W54" s="215">
        <f t="shared" si="119"/>
        <v>50.154998351820105</v>
      </c>
      <c r="X54" s="215">
        <f t="shared" si="119"/>
        <v>31.36962582902278</v>
      </c>
      <c r="Y54" s="215">
        <f t="shared" si="119"/>
        <v>62.132605996710801</v>
      </c>
      <c r="Z54" s="216">
        <f t="shared" si="119"/>
        <v>89.217889011295583</v>
      </c>
      <c r="AA54" s="217">
        <f t="shared" si="119"/>
        <v>25.044041824585154</v>
      </c>
      <c r="AB54" s="215">
        <f t="shared" si="119"/>
        <v>42.012400805971467</v>
      </c>
      <c r="AC54" s="215">
        <f t="shared" si="119"/>
        <v>43.792326758713749</v>
      </c>
      <c r="AD54" s="215">
        <f t="shared" si="119"/>
        <v>61.194411800525188</v>
      </c>
      <c r="AE54" s="215">
        <f t="shared" si="119"/>
        <v>59.119308377623305</v>
      </c>
      <c r="AF54" s="215">
        <f t="shared" si="119"/>
        <v>38.08063323455854</v>
      </c>
      <c r="AG54" s="215">
        <f t="shared" si="119"/>
        <v>72.870832837024864</v>
      </c>
      <c r="AH54" s="215">
        <f t="shared" si="119"/>
        <v>105.8125010806508</v>
      </c>
      <c r="AI54" s="111">
        <v>4000</v>
      </c>
      <c r="AJ54" s="214">
        <f t="shared" ref="AJ54:AY54" si="120">AJ$24/1000*$AI54</f>
        <v>28.988132480335363</v>
      </c>
      <c r="AK54" s="215">
        <f t="shared" si="120"/>
        <v>49.501742284369996</v>
      </c>
      <c r="AL54" s="215">
        <f t="shared" si="120"/>
        <v>51.225074328856259</v>
      </c>
      <c r="AM54" s="215">
        <f t="shared" si="120"/>
        <v>69.973041544039816</v>
      </c>
      <c r="AN54" s="215">
        <f t="shared" si="120"/>
        <v>67.064915969722094</v>
      </c>
      <c r="AO54" s="215">
        <f t="shared" si="120"/>
        <v>44.542907696090232</v>
      </c>
      <c r="AP54" s="215">
        <f t="shared" si="120"/>
        <v>82.6978693650195</v>
      </c>
      <c r="AQ54" s="216">
        <f t="shared" si="120"/>
        <v>120.93759609507593</v>
      </c>
      <c r="AR54" s="217">
        <f t="shared" si="120"/>
        <v>41.484622855422657</v>
      </c>
      <c r="AS54" s="215">
        <f t="shared" si="120"/>
        <v>69.251034252667267</v>
      </c>
      <c r="AT54" s="215">
        <f t="shared" si="120"/>
        <v>70.136420254809451</v>
      </c>
      <c r="AU54" s="215">
        <f t="shared" si="120"/>
        <v>92.151769481887627</v>
      </c>
      <c r="AV54" s="215">
        <f t="shared" si="120"/>
        <v>83.839428015493908</v>
      </c>
      <c r="AW54" s="215">
        <f t="shared" si="120"/>
        <v>61.711979241196509</v>
      </c>
      <c r="AX54" s="215">
        <f t="shared" si="120"/>
        <v>106.88729584187755</v>
      </c>
      <c r="AY54" s="215">
        <f t="shared" si="120"/>
        <v>156.74457681664589</v>
      </c>
    </row>
    <row r="55" spans="1:51" ht="15.75" customHeight="1" x14ac:dyDescent="0.3">
      <c r="A55" s="116" t="str">
        <f t="shared" ref="A55:Q55" si="121">A15</f>
        <v>Længde [mm]</v>
      </c>
      <c r="B55" s="117">
        <f t="shared" si="121"/>
        <v>0</v>
      </c>
      <c r="C55" s="117">
        <f t="shared" si="121"/>
        <v>0</v>
      </c>
      <c r="D55" s="117">
        <f t="shared" si="121"/>
        <v>0</v>
      </c>
      <c r="E55" s="117">
        <f t="shared" si="121"/>
        <v>0</v>
      </c>
      <c r="F55" s="117">
        <f t="shared" si="121"/>
        <v>0</v>
      </c>
      <c r="G55" s="117">
        <f t="shared" si="121"/>
        <v>0</v>
      </c>
      <c r="H55" s="117">
        <f t="shared" si="121"/>
        <v>0</v>
      </c>
      <c r="I55" s="117">
        <f t="shared" si="121"/>
        <v>0</v>
      </c>
      <c r="J55" s="117">
        <f t="shared" si="121"/>
        <v>0</v>
      </c>
      <c r="K55" s="117">
        <f t="shared" si="121"/>
        <v>0</v>
      </c>
      <c r="L55" s="117">
        <f t="shared" si="121"/>
        <v>0</v>
      </c>
      <c r="M55" s="117">
        <f t="shared" si="121"/>
        <v>0</v>
      </c>
      <c r="N55" s="117">
        <f t="shared" si="121"/>
        <v>0</v>
      </c>
      <c r="O55" s="117">
        <f t="shared" si="121"/>
        <v>0</v>
      </c>
      <c r="P55" s="117">
        <f t="shared" si="121"/>
        <v>0</v>
      </c>
      <c r="Q55" s="117">
        <f t="shared" si="121"/>
        <v>0</v>
      </c>
      <c r="R55" s="116" t="str">
        <f>A15</f>
        <v>Længde [mm]</v>
      </c>
      <c r="S55" s="117">
        <f t="shared" ref="S55:AH55" si="122">S15</f>
        <v>0</v>
      </c>
      <c r="T55" s="117">
        <f t="shared" si="122"/>
        <v>0</v>
      </c>
      <c r="U55" s="117">
        <f t="shared" si="122"/>
        <v>0</v>
      </c>
      <c r="V55" s="117">
        <f t="shared" si="122"/>
        <v>0</v>
      </c>
      <c r="W55" s="117">
        <f t="shared" si="122"/>
        <v>0</v>
      </c>
      <c r="X55" s="117">
        <f t="shared" si="122"/>
        <v>0</v>
      </c>
      <c r="Y55" s="117">
        <f t="shared" si="122"/>
        <v>0</v>
      </c>
      <c r="Z55" s="117">
        <f t="shared" si="122"/>
        <v>0</v>
      </c>
      <c r="AA55" s="117">
        <f t="shared" si="122"/>
        <v>0</v>
      </c>
      <c r="AB55" s="117">
        <f t="shared" si="122"/>
        <v>0</v>
      </c>
      <c r="AC55" s="117">
        <f t="shared" si="122"/>
        <v>0</v>
      </c>
      <c r="AD55" s="117">
        <f t="shared" si="122"/>
        <v>0</v>
      </c>
      <c r="AE55" s="117">
        <f t="shared" si="122"/>
        <v>0</v>
      </c>
      <c r="AF55" s="117">
        <f t="shared" si="122"/>
        <v>0</v>
      </c>
      <c r="AG55" s="117">
        <f t="shared" si="122"/>
        <v>0</v>
      </c>
      <c r="AH55" s="117">
        <f t="shared" si="122"/>
        <v>0</v>
      </c>
      <c r="AI55" s="116" t="str">
        <f>A15</f>
        <v>Længde [mm]</v>
      </c>
      <c r="AJ55" s="117">
        <f t="shared" ref="AJ55:AY55" si="123">AJ15</f>
        <v>0</v>
      </c>
      <c r="AK55" s="117">
        <f t="shared" si="123"/>
        <v>0</v>
      </c>
      <c r="AL55" s="117">
        <f t="shared" si="123"/>
        <v>0</v>
      </c>
      <c r="AM55" s="117">
        <f t="shared" si="123"/>
        <v>0</v>
      </c>
      <c r="AN55" s="117">
        <f t="shared" si="123"/>
        <v>0</v>
      </c>
      <c r="AO55" s="117">
        <f t="shared" si="123"/>
        <v>0</v>
      </c>
      <c r="AP55" s="117">
        <f t="shared" si="123"/>
        <v>0</v>
      </c>
      <c r="AQ55" s="117">
        <f t="shared" si="123"/>
        <v>0</v>
      </c>
      <c r="AR55" s="117">
        <f t="shared" si="123"/>
        <v>0</v>
      </c>
      <c r="AS55" s="117">
        <f t="shared" si="123"/>
        <v>0</v>
      </c>
      <c r="AT55" s="117">
        <f t="shared" si="123"/>
        <v>0</v>
      </c>
      <c r="AU55" s="117">
        <f t="shared" si="123"/>
        <v>0</v>
      </c>
      <c r="AV55" s="117">
        <f t="shared" si="123"/>
        <v>0</v>
      </c>
      <c r="AW55" s="117">
        <f t="shared" si="123"/>
        <v>0</v>
      </c>
      <c r="AX55" s="117">
        <f t="shared" si="123"/>
        <v>0</v>
      </c>
      <c r="AY55" s="117">
        <f t="shared" si="123"/>
        <v>0</v>
      </c>
    </row>
    <row r="56" spans="1:51" ht="15.75" customHeight="1" x14ac:dyDescent="0.3">
      <c r="A56" s="118" t="str">
        <f t="shared" ref="A56:Q56" si="124">A14</f>
        <v>Type</v>
      </c>
      <c r="B56" s="119" t="str">
        <f t="shared" si="124"/>
        <v>1P/10</v>
      </c>
      <c r="C56" s="119" t="str">
        <f t="shared" si="124"/>
        <v>2PSL/70</v>
      </c>
      <c r="D56" s="119" t="str">
        <f t="shared" si="124"/>
        <v>2P/20</v>
      </c>
      <c r="E56" s="119" t="str">
        <f t="shared" si="124"/>
        <v>3P/30</v>
      </c>
      <c r="F56" s="119" t="str">
        <f t="shared" si="124"/>
        <v>PKP/21</v>
      </c>
      <c r="G56" s="119" t="str">
        <f t="shared" si="124"/>
        <v>1PK/11</v>
      </c>
      <c r="H56" s="119" t="str">
        <f t="shared" si="124"/>
        <v>2PK/22</v>
      </c>
      <c r="I56" s="119" t="str">
        <f t="shared" si="124"/>
        <v>3PK/33</v>
      </c>
      <c r="J56" s="119" t="str">
        <f t="shared" si="124"/>
        <v>1P/10</v>
      </c>
      <c r="K56" s="119" t="str">
        <f t="shared" si="124"/>
        <v>2PSL/70</v>
      </c>
      <c r="L56" s="119" t="str">
        <f t="shared" si="124"/>
        <v>2P/20</v>
      </c>
      <c r="M56" s="119" t="str">
        <f t="shared" si="124"/>
        <v>3P/30</v>
      </c>
      <c r="N56" s="119" t="str">
        <f t="shared" si="124"/>
        <v>PKP/21</v>
      </c>
      <c r="O56" s="119" t="str">
        <f t="shared" si="124"/>
        <v>1PK/11</v>
      </c>
      <c r="P56" s="119" t="str">
        <f t="shared" si="124"/>
        <v>2PK/22</v>
      </c>
      <c r="Q56" s="119" t="str">
        <f t="shared" si="124"/>
        <v>3PK/33</v>
      </c>
      <c r="R56" s="118" t="str">
        <f>A14</f>
        <v>Type</v>
      </c>
      <c r="S56" s="119" t="str">
        <f t="shared" ref="S56:AH56" si="125">S14</f>
        <v>1P/10</v>
      </c>
      <c r="T56" s="119" t="str">
        <f t="shared" si="125"/>
        <v>2PSL/70</v>
      </c>
      <c r="U56" s="119" t="str">
        <f t="shared" si="125"/>
        <v>2P/20</v>
      </c>
      <c r="V56" s="119" t="str">
        <f t="shared" si="125"/>
        <v>3P/30</v>
      </c>
      <c r="W56" s="119" t="str">
        <f t="shared" si="125"/>
        <v>PKP/21</v>
      </c>
      <c r="X56" s="119" t="str">
        <f t="shared" si="125"/>
        <v>1PK/11</v>
      </c>
      <c r="Y56" s="119" t="str">
        <f t="shared" si="125"/>
        <v>2PK/22</v>
      </c>
      <c r="Z56" s="119" t="str">
        <f t="shared" si="125"/>
        <v>3PK/33</v>
      </c>
      <c r="AA56" s="119" t="str">
        <f t="shared" si="125"/>
        <v>1P/10</v>
      </c>
      <c r="AB56" s="119" t="str">
        <f t="shared" si="125"/>
        <v>2PSL/70</v>
      </c>
      <c r="AC56" s="119" t="str">
        <f t="shared" si="125"/>
        <v>2P/20</v>
      </c>
      <c r="AD56" s="119" t="str">
        <f t="shared" si="125"/>
        <v>3P/30</v>
      </c>
      <c r="AE56" s="119" t="str">
        <f t="shared" si="125"/>
        <v>PKP/21</v>
      </c>
      <c r="AF56" s="119" t="str">
        <f t="shared" si="125"/>
        <v>1PK/11</v>
      </c>
      <c r="AG56" s="119" t="str">
        <f t="shared" si="125"/>
        <v>2PK/22</v>
      </c>
      <c r="AH56" s="119" t="str">
        <f t="shared" si="125"/>
        <v>3PK/33</v>
      </c>
      <c r="AI56" s="118" t="str">
        <f>A14</f>
        <v>Type</v>
      </c>
      <c r="AJ56" s="119" t="str">
        <f t="shared" ref="AJ56:AY56" si="126">AJ14</f>
        <v>1P/10</v>
      </c>
      <c r="AK56" s="119" t="str">
        <f t="shared" si="126"/>
        <v>2PSL/70</v>
      </c>
      <c r="AL56" s="119" t="str">
        <f t="shared" si="126"/>
        <v>2P/20</v>
      </c>
      <c r="AM56" s="119" t="str">
        <f t="shared" si="126"/>
        <v>3P/30</v>
      </c>
      <c r="AN56" s="119" t="str">
        <f t="shared" si="126"/>
        <v>PKP/21</v>
      </c>
      <c r="AO56" s="119" t="str">
        <f t="shared" si="126"/>
        <v>1PK/11</v>
      </c>
      <c r="AP56" s="119" t="str">
        <f t="shared" si="126"/>
        <v>2PK/22</v>
      </c>
      <c r="AQ56" s="119" t="str">
        <f t="shared" si="126"/>
        <v>3PK/33</v>
      </c>
      <c r="AR56" s="119" t="str">
        <f t="shared" si="126"/>
        <v>1P/10</v>
      </c>
      <c r="AS56" s="119" t="str">
        <f t="shared" si="126"/>
        <v>2PSL/70</v>
      </c>
      <c r="AT56" s="119" t="str">
        <f t="shared" si="126"/>
        <v>2P/20</v>
      </c>
      <c r="AU56" s="119" t="str">
        <f t="shared" si="126"/>
        <v>3P/30</v>
      </c>
      <c r="AV56" s="119" t="str">
        <f t="shared" si="126"/>
        <v>PKP/21</v>
      </c>
      <c r="AW56" s="119" t="str">
        <f t="shared" si="126"/>
        <v>1PK/11</v>
      </c>
      <c r="AX56" s="119" t="str">
        <f t="shared" si="126"/>
        <v>2PK/22</v>
      </c>
      <c r="AY56" s="119" t="str">
        <f t="shared" si="126"/>
        <v>3PK/33</v>
      </c>
    </row>
    <row r="57" spans="1:51" ht="15.75" customHeight="1" x14ac:dyDescent="0.3">
      <c r="A57" s="120" t="str">
        <f t="shared" ref="A57:B57" si="127">A13</f>
        <v>Højde [mm]</v>
      </c>
      <c r="B57" s="259">
        <f t="shared" si="127"/>
        <v>255</v>
      </c>
      <c r="C57" s="260"/>
      <c r="D57" s="260"/>
      <c r="E57" s="260"/>
      <c r="F57" s="260"/>
      <c r="G57" s="260"/>
      <c r="H57" s="260"/>
      <c r="I57" s="261"/>
      <c r="J57" s="259">
        <f>J13</f>
        <v>355</v>
      </c>
      <c r="K57" s="260"/>
      <c r="L57" s="260"/>
      <c r="M57" s="260"/>
      <c r="N57" s="260"/>
      <c r="O57" s="260"/>
      <c r="P57" s="260"/>
      <c r="Q57" s="261"/>
      <c r="R57" s="120" t="str">
        <f>A13</f>
        <v>Højde [mm]</v>
      </c>
      <c r="S57" s="259">
        <f>S13</f>
        <v>455</v>
      </c>
      <c r="T57" s="260"/>
      <c r="U57" s="260"/>
      <c r="V57" s="260"/>
      <c r="W57" s="260"/>
      <c r="X57" s="260"/>
      <c r="Y57" s="260"/>
      <c r="Z57" s="261"/>
      <c r="AA57" s="259">
        <f>AA13</f>
        <v>555</v>
      </c>
      <c r="AB57" s="260"/>
      <c r="AC57" s="260"/>
      <c r="AD57" s="260"/>
      <c r="AE57" s="260"/>
      <c r="AF57" s="260"/>
      <c r="AG57" s="260"/>
      <c r="AH57" s="261"/>
      <c r="AI57" s="120" t="str">
        <f>A13</f>
        <v>Højde [mm]</v>
      </c>
      <c r="AJ57" s="259">
        <f>AJ13</f>
        <v>655</v>
      </c>
      <c r="AK57" s="260"/>
      <c r="AL57" s="260"/>
      <c r="AM57" s="260"/>
      <c r="AN57" s="260"/>
      <c r="AO57" s="260"/>
      <c r="AP57" s="260"/>
      <c r="AQ57" s="261"/>
      <c r="AR57" s="259">
        <f>AR13</f>
        <v>955</v>
      </c>
      <c r="AS57" s="260"/>
      <c r="AT57" s="260"/>
      <c r="AU57" s="260"/>
      <c r="AV57" s="260"/>
      <c r="AW57" s="260"/>
      <c r="AX57" s="260"/>
      <c r="AY57" s="262"/>
    </row>
    <row r="58" spans="1:51" ht="15.75" customHeight="1" x14ac:dyDescent="0.3">
      <c r="A58" s="1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12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2"/>
      <c r="AI58" s="121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12"/>
    </row>
    <row r="59" spans="1:51" ht="15.75" customHeight="1" x14ac:dyDescent="0.3">
      <c r="A59" s="122" t="s">
        <v>73</v>
      </c>
      <c r="B59" s="123">
        <f>'Output (W)'!B59</f>
        <v>1.3797999999999999</v>
      </c>
      <c r="C59" s="124">
        <f>'Output (W)'!C59</f>
        <v>1.3427</v>
      </c>
      <c r="D59" s="124">
        <f>'Output (W)'!D59</f>
        <v>1.3886000000000001</v>
      </c>
      <c r="E59" s="124">
        <f>'Output (W)'!E59</f>
        <v>1.2770999999999999</v>
      </c>
      <c r="F59" s="124">
        <f>'Output (W)'!F59</f>
        <v>1.375</v>
      </c>
      <c r="G59" s="124">
        <f>'Output (W)'!G59</f>
        <v>1.3456999999999999</v>
      </c>
      <c r="H59" s="124">
        <f>'Output (W)'!H59</f>
        <v>1.3424199999999999</v>
      </c>
      <c r="I59" s="124">
        <f>'Output (W)'!I59</f>
        <v>1.2976000000000001</v>
      </c>
      <c r="J59" s="124">
        <f>'Output (W)'!J59</f>
        <v>1.2939000000000001</v>
      </c>
      <c r="K59" s="124">
        <f>'Output (W)'!K59</f>
        <v>1.3476999999999999</v>
      </c>
      <c r="L59" s="124">
        <f>'Output (W)'!L59</f>
        <v>1.3789</v>
      </c>
      <c r="M59" s="124">
        <f>'Output (W)'!M59</f>
        <v>1.2903</v>
      </c>
      <c r="N59" s="124">
        <f>'Output (W)'!N59</f>
        <v>1.3062</v>
      </c>
      <c r="O59" s="124">
        <f>'Output (W)'!O59</f>
        <v>1.3313999999999999</v>
      </c>
      <c r="P59" s="124">
        <f>'Output (W)'!P59</f>
        <v>1.2941</v>
      </c>
      <c r="Q59" s="124">
        <f>'Output (W)'!Q59</f>
        <v>1.3151999999999999</v>
      </c>
      <c r="R59" s="122" t="s">
        <v>73</v>
      </c>
      <c r="S59" s="127">
        <f>'Output (W)'!S59</f>
        <v>1.3019000000000001</v>
      </c>
      <c r="T59" s="127">
        <f>'Output (W)'!T59</f>
        <v>1.3229</v>
      </c>
      <c r="U59" s="127">
        <f>'Output (W)'!U59</f>
        <v>1.3436999999999999</v>
      </c>
      <c r="V59" s="127">
        <f>'Output (W)'!V59</f>
        <v>1.2891999999999999</v>
      </c>
      <c r="W59" s="127">
        <f>'Output (W)'!W59</f>
        <v>1.2999000000000001</v>
      </c>
      <c r="X59" s="127">
        <f>'Output (W)'!X59</f>
        <v>1.3227</v>
      </c>
      <c r="Y59" s="127">
        <f>'Output (W)'!Y59</f>
        <v>1.3051999999999999</v>
      </c>
      <c r="Z59" s="127">
        <f>'Output (W)'!Z59</f>
        <v>1.3095000000000001</v>
      </c>
      <c r="AA59" s="127">
        <f>'Output (W)'!AA59</f>
        <v>1.31</v>
      </c>
      <c r="AB59" s="127">
        <f>'Output (W)'!AB59</f>
        <v>1.3055000000000001</v>
      </c>
      <c r="AC59" s="127">
        <f>'Output (W)'!AC59</f>
        <v>1.3185</v>
      </c>
      <c r="AD59" s="127">
        <f>'Output (W)'!AD59</f>
        <v>1.2892999999999999</v>
      </c>
      <c r="AE59" s="127">
        <f>'Output (W)'!AE59</f>
        <v>1.3002</v>
      </c>
      <c r="AF59" s="127">
        <f>'Output (W)'!AF59</f>
        <v>1.3164</v>
      </c>
      <c r="AG59" s="127">
        <f>'Output (W)'!AG59</f>
        <v>1.3173999999999999</v>
      </c>
      <c r="AH59" s="127">
        <f>'Output (W)'!AH59</f>
        <v>1.3070999999999999</v>
      </c>
      <c r="AI59" s="122" t="s">
        <v>73</v>
      </c>
      <c r="AJ59" s="127">
        <f>'Output (W)'!AJ59</f>
        <v>1.3179000000000001</v>
      </c>
      <c r="AK59" s="127">
        <f>'Output (W)'!AK59</f>
        <v>1.2954000000000001</v>
      </c>
      <c r="AL59" s="127">
        <f>'Output (W)'!AL59</f>
        <v>1.3031999999999999</v>
      </c>
      <c r="AM59" s="127">
        <f>'Output (W)'!AM59</f>
        <v>1.2907999999999999</v>
      </c>
      <c r="AN59" s="127">
        <f>'Output (W)'!AN59</f>
        <v>1.3069999999999999</v>
      </c>
      <c r="AO59" s="127">
        <f>'Output (W)'!AO59</f>
        <v>1.3124</v>
      </c>
      <c r="AP59" s="127">
        <f>'Output (W)'!AP59</f>
        <v>1.3309</v>
      </c>
      <c r="AQ59" s="127">
        <f>'Output (W)'!AQ59</f>
        <v>1.3082</v>
      </c>
      <c r="AR59" s="127">
        <f>'Output (W)'!AR59</f>
        <v>1.3414999999999999</v>
      </c>
      <c r="AS59" s="127">
        <f>'Output (W)'!AS59</f>
        <v>1.3097000000000001</v>
      </c>
      <c r="AT59" s="127">
        <f>'Output (W)'!AT59</f>
        <v>1.3167</v>
      </c>
      <c r="AU59" s="127">
        <f>'Output (W)'!AU59</f>
        <v>1.3027</v>
      </c>
      <c r="AV59" s="127">
        <f>'Output (W)'!AV59</f>
        <v>1.3668</v>
      </c>
      <c r="AW59" s="127">
        <f>'Output (W)'!AW59</f>
        <v>1.3149999999999999</v>
      </c>
      <c r="AX59" s="127">
        <f>'Output (W)'!AX59</f>
        <v>1.3782000000000001</v>
      </c>
      <c r="AY59" s="127">
        <f>'Output (W)'!AY59</f>
        <v>1.3318000000000001</v>
      </c>
    </row>
    <row r="60" spans="1:51" ht="15.75" customHeight="1" x14ac:dyDescent="0.3">
      <c r="A60" s="130" t="s">
        <v>91</v>
      </c>
      <c r="B60" s="131">
        <f>'Output (W)'!B60</f>
        <v>279.48</v>
      </c>
      <c r="C60" s="131">
        <f>'Output (W)'!C60</f>
        <v>472.26</v>
      </c>
      <c r="D60" s="131">
        <f>'Output (W)'!D60</f>
        <v>482.46000000000004</v>
      </c>
      <c r="E60" s="131">
        <f>'Output (W)'!E60</f>
        <v>698.7</v>
      </c>
      <c r="F60" s="131">
        <f>'Output (W)'!F60</f>
        <v>631.38</v>
      </c>
      <c r="G60" s="131">
        <f>'Output (W)'!G60</f>
        <v>396.78000000000003</v>
      </c>
      <c r="H60" s="131">
        <f>'Output (W)'!H60</f>
        <v>777.24</v>
      </c>
      <c r="I60" s="131">
        <f>'Output (W)'!I60</f>
        <v>1138.32</v>
      </c>
      <c r="J60" s="131">
        <f>'Output (W)'!J60</f>
        <v>370.26</v>
      </c>
      <c r="K60" s="131">
        <f>'Output (W)'!K60</f>
        <v>620.16</v>
      </c>
      <c r="L60" s="131">
        <f>'Output (W)'!L60</f>
        <v>637.5</v>
      </c>
      <c r="M60" s="131">
        <f>'Output (W)'!M60</f>
        <v>886.38</v>
      </c>
      <c r="N60" s="131">
        <f>'Output (W)'!N60</f>
        <v>868.02</v>
      </c>
      <c r="O60" s="131">
        <f>'Output (W)'!O60</f>
        <v>536.52</v>
      </c>
      <c r="P60" s="131">
        <f>'Output (W)'!P60</f>
        <v>1078.1400000000001</v>
      </c>
      <c r="Q60" s="131">
        <f>'Output (W)'!Q60</f>
        <v>1545.3</v>
      </c>
      <c r="R60" s="130" t="s">
        <v>92</v>
      </c>
      <c r="S60" s="134">
        <f>'Output (W)'!S60</f>
        <v>454.92</v>
      </c>
      <c r="T60" s="134">
        <f>'Output (W)'!T60</f>
        <v>768.06000000000006</v>
      </c>
      <c r="U60" s="134">
        <f>'Output (W)'!U60</f>
        <v>798.66</v>
      </c>
      <c r="V60" s="134">
        <f>'Output (W)'!V60</f>
        <v>1102.6200000000001</v>
      </c>
      <c r="W60" s="134">
        <f>'Output (W)'!W60</f>
        <v>1077.1200000000001</v>
      </c>
      <c r="X60" s="134">
        <f>'Output (W)'!X60</f>
        <v>684.42</v>
      </c>
      <c r="Y60" s="134">
        <f>'Output (W)'!Y60</f>
        <v>1339.26</v>
      </c>
      <c r="Z60" s="134">
        <f>'Output (W)'!Z60</f>
        <v>1928.82</v>
      </c>
      <c r="AA60" s="134">
        <f>'Output (W)'!AA60</f>
        <v>541.62</v>
      </c>
      <c r="AB60" s="134">
        <f>'Output (W)'!AB60</f>
        <v>905.76</v>
      </c>
      <c r="AC60" s="134">
        <f>'Output (W)'!AC60</f>
        <v>952.68000000000006</v>
      </c>
      <c r="AD60" s="134">
        <f>'Output (W)'!AD60</f>
        <v>1304.58</v>
      </c>
      <c r="AE60" s="134">
        <f>'Output (W)'!AE60</f>
        <v>1269.9000000000001</v>
      </c>
      <c r="AF60" s="134">
        <f>'Output (W)'!AF60</f>
        <v>827.22</v>
      </c>
      <c r="AG60" s="134">
        <f>'Output (W)'!AG60</f>
        <v>1584.06</v>
      </c>
      <c r="AH60" s="134">
        <f>'Output (W)'!AH60</f>
        <v>2283.7800000000002</v>
      </c>
      <c r="AI60" s="130" t="s">
        <v>93</v>
      </c>
      <c r="AJ60" s="134">
        <f>'Output (W)'!AJ60</f>
        <v>630.36</v>
      </c>
      <c r="AK60" s="134">
        <f>'Output (W)'!AK60</f>
        <v>1059.78</v>
      </c>
      <c r="AL60" s="134">
        <f>'Output (W)'!AL60</f>
        <v>1102.6200000000001</v>
      </c>
      <c r="AM60" s="134">
        <f>'Output (W)'!AM60</f>
        <v>1493.28</v>
      </c>
      <c r="AN60" s="134">
        <f>'Output (W)'!AN60</f>
        <v>1447.38</v>
      </c>
      <c r="AO60" s="134">
        <f>'Output (W)'!AO60</f>
        <v>964.92000000000007</v>
      </c>
      <c r="AP60" s="134">
        <f>'Output (W)'!AP60</f>
        <v>1814.58</v>
      </c>
      <c r="AQ60" s="134">
        <f>'Output (W)'!AQ60</f>
        <v>2612.2200000000003</v>
      </c>
      <c r="AR60" s="134">
        <f>'Output (W)'!AR60</f>
        <v>916.98</v>
      </c>
      <c r="AS60" s="134">
        <f>'Output (W)'!AS60</f>
        <v>1497.3600000000001</v>
      </c>
      <c r="AT60" s="134">
        <f>'Output (W)'!AT60</f>
        <v>1523.88</v>
      </c>
      <c r="AU60" s="134">
        <f>'Output (W)'!AU60</f>
        <v>1982.88</v>
      </c>
      <c r="AV60" s="134">
        <f>'Output (W)'!AV60</f>
        <v>1885.98</v>
      </c>
      <c r="AW60" s="134">
        <f>'Output (W)'!AW60</f>
        <v>1339.26</v>
      </c>
      <c r="AX60" s="134">
        <f>'Output (W)'!AX60</f>
        <v>2423.52</v>
      </c>
      <c r="AY60" s="134">
        <f>'Output (W)'!AY60</f>
        <v>3441.48</v>
      </c>
    </row>
    <row r="61" spans="1:51" ht="15.75" customHeight="1" x14ac:dyDescent="0.3">
      <c r="A61" s="130" t="s">
        <v>77</v>
      </c>
      <c r="B61" s="137">
        <f>'Output (W)'!B61</f>
        <v>5.0999999999999996</v>
      </c>
      <c r="C61" s="138">
        <f>'Output (W)'!C61</f>
        <v>9.9</v>
      </c>
      <c r="D61" s="138">
        <f>'Output (W)'!D61</f>
        <v>9.9</v>
      </c>
      <c r="E61" s="138">
        <f>'Output (W)'!E61</f>
        <v>15.2</v>
      </c>
      <c r="F61" s="138">
        <f>'Output (W)'!F61</f>
        <v>11.5</v>
      </c>
      <c r="G61" s="138">
        <f>'Output (W)'!G61</f>
        <v>6.7</v>
      </c>
      <c r="H61" s="138">
        <f>'Output (W)'!H61</f>
        <v>13.3</v>
      </c>
      <c r="I61" s="138">
        <f>'Output (W)'!I61</f>
        <v>19.899999999999999</v>
      </c>
      <c r="J61" s="138">
        <f>'Output (W)'!J61</f>
        <v>7</v>
      </c>
      <c r="K61" s="138">
        <f>'Output (W)'!K61</f>
        <v>13.6</v>
      </c>
      <c r="L61" s="138">
        <f>'Output (W)'!L61</f>
        <v>13.6</v>
      </c>
      <c r="M61" s="138">
        <f>'Output (W)'!M61</f>
        <v>21.3</v>
      </c>
      <c r="N61" s="138">
        <f>'Output (W)'!N61</f>
        <v>16.2</v>
      </c>
      <c r="O61" s="138">
        <f>'Output (W)'!O61</f>
        <v>21.3</v>
      </c>
      <c r="P61" s="138">
        <f>'Output (W)'!P61</f>
        <v>28.5</v>
      </c>
      <c r="Q61" s="138">
        <f>'Output (W)'!Q61</f>
        <v>28.5</v>
      </c>
      <c r="R61" s="130" t="s">
        <v>77</v>
      </c>
      <c r="S61" s="141">
        <f>'Output (W)'!S61</f>
        <v>8.8000000000000007</v>
      </c>
      <c r="T61" s="141">
        <f>'Output (W)'!T61</f>
        <v>17.399999999999999</v>
      </c>
      <c r="U61" s="141">
        <f>'Output (W)'!U61</f>
        <v>17.399999999999999</v>
      </c>
      <c r="V61" s="141">
        <f>'Output (W)'!V61</f>
        <v>26.6</v>
      </c>
      <c r="W61" s="141">
        <f>'Output (W)'!W61</f>
        <v>21</v>
      </c>
      <c r="X61" s="141">
        <f>'Output (W)'!X61</f>
        <v>12.3</v>
      </c>
      <c r="Y61" s="141">
        <f>'Output (W)'!Y61</f>
        <v>24.6</v>
      </c>
      <c r="Z61" s="141">
        <f>'Output (W)'!Z61</f>
        <v>36.700000000000003</v>
      </c>
      <c r="AA61" s="141">
        <f>'Output (W)'!AA61</f>
        <v>10.7</v>
      </c>
      <c r="AB61" s="141">
        <f>'Output (W)'!AB61</f>
        <v>21.1</v>
      </c>
      <c r="AC61" s="141">
        <f>'Output (W)'!AC61</f>
        <v>21.2</v>
      </c>
      <c r="AD61" s="141">
        <f>'Output (W)'!AD61</f>
        <v>32</v>
      </c>
      <c r="AE61" s="141">
        <f>'Output (W)'!AE61</f>
        <v>21.1</v>
      </c>
      <c r="AF61" s="141">
        <f>'Output (W)'!AF61</f>
        <v>32</v>
      </c>
      <c r="AG61" s="141">
        <f>'Output (W)'!AG61</f>
        <v>44.9</v>
      </c>
      <c r="AH61" s="141">
        <f>'Output (W)'!AH61</f>
        <v>25.6</v>
      </c>
      <c r="AI61" s="130" t="s">
        <v>77</v>
      </c>
      <c r="AJ61" s="141">
        <f>'Output (W)'!AJ61</f>
        <v>12.5</v>
      </c>
      <c r="AK61" s="141">
        <f>'Output (W)'!AK61</f>
        <v>24.9</v>
      </c>
      <c r="AL61" s="141">
        <f>'Output (W)'!AL61</f>
        <v>24.9</v>
      </c>
      <c r="AM61" s="141">
        <f>'Output (W)'!AM61</f>
        <v>37.4</v>
      </c>
      <c r="AN61" s="141">
        <f>'Output (W)'!AN61</f>
        <v>30.2</v>
      </c>
      <c r="AO61" s="141">
        <f>'Output (W)'!AO61</f>
        <v>17.8</v>
      </c>
      <c r="AP61" s="141">
        <f>'Output (W)'!AP61</f>
        <v>37.4</v>
      </c>
      <c r="AQ61" s="141">
        <f>'Output (W)'!AQ61</f>
        <v>53</v>
      </c>
      <c r="AR61" s="141">
        <f>'Output (W)'!AR61</f>
        <v>18.100000000000001</v>
      </c>
      <c r="AS61" s="141">
        <f>'Output (W)'!AS61</f>
        <v>35.799999999999997</v>
      </c>
      <c r="AT61" s="141">
        <f>'Output (W)'!AT61</f>
        <v>35.799999999999997</v>
      </c>
      <c r="AU61" s="141">
        <f>'Output (W)'!AU61</f>
        <v>53.7</v>
      </c>
      <c r="AV61" s="141">
        <f>'Output (W)'!AV61</f>
        <v>43.4</v>
      </c>
      <c r="AW61" s="141">
        <f>'Output (W)'!AW61</f>
        <v>26.1</v>
      </c>
      <c r="AX61" s="141">
        <f>'Output (W)'!AX61</f>
        <v>51.7</v>
      </c>
      <c r="AY61" s="141">
        <f>'Output (W)'!AY61</f>
        <v>77.7</v>
      </c>
    </row>
    <row r="62" spans="1:51" ht="15.75" customHeight="1" x14ac:dyDescent="0.3">
      <c r="A62" s="144" t="s">
        <v>78</v>
      </c>
      <c r="B62" s="145">
        <f>'Output (W)'!B62</f>
        <v>1.5</v>
      </c>
      <c r="C62" s="146">
        <f>'Output (W)'!C62</f>
        <v>3</v>
      </c>
      <c r="D62" s="146">
        <f>'Output (W)'!D62</f>
        <v>3</v>
      </c>
      <c r="E62" s="146">
        <f>'Output (W)'!E62</f>
        <v>4.3</v>
      </c>
      <c r="F62" s="146">
        <f>'Output (W)'!F62</f>
        <v>3</v>
      </c>
      <c r="G62" s="146">
        <f>'Output (W)'!G62</f>
        <v>1.5</v>
      </c>
      <c r="H62" s="146">
        <f>'Output (W)'!H62</f>
        <v>3</v>
      </c>
      <c r="I62" s="146">
        <f>'Output (W)'!I62</f>
        <v>4.3</v>
      </c>
      <c r="J62" s="146">
        <f>'Output (W)'!J62</f>
        <v>2</v>
      </c>
      <c r="K62" s="146">
        <f>'Output (W)'!K62</f>
        <v>4</v>
      </c>
      <c r="L62" s="146">
        <f>'Output (W)'!L62</f>
        <v>4</v>
      </c>
      <c r="M62" s="146">
        <f>'Output (W)'!M62</f>
        <v>5.3</v>
      </c>
      <c r="N62" s="146">
        <f>'Output (W)'!N62</f>
        <v>4</v>
      </c>
      <c r="O62" s="146">
        <f>'Output (W)'!O62</f>
        <v>2</v>
      </c>
      <c r="P62" s="146">
        <f>'Output (W)'!P62</f>
        <v>4</v>
      </c>
      <c r="Q62" s="146">
        <f>'Output (W)'!Q62</f>
        <v>5.3</v>
      </c>
      <c r="R62" s="144" t="s">
        <v>78</v>
      </c>
      <c r="S62" s="149">
        <f>'Output (W)'!S62</f>
        <v>2.5</v>
      </c>
      <c r="T62" s="149">
        <f>'Output (W)'!T62</f>
        <v>4.9000000000000004</v>
      </c>
      <c r="U62" s="149">
        <f>'Output (W)'!U62</f>
        <v>4.9000000000000004</v>
      </c>
      <c r="V62" s="149">
        <f>'Output (W)'!V62</f>
        <v>6.8</v>
      </c>
      <c r="W62" s="149">
        <f>'Output (W)'!W62</f>
        <v>4.9000000000000004</v>
      </c>
      <c r="X62" s="149">
        <f>'Output (W)'!X62</f>
        <v>2.5</v>
      </c>
      <c r="Y62" s="149">
        <f>'Output (W)'!Y62</f>
        <v>4.9000000000000004</v>
      </c>
      <c r="Z62" s="149">
        <f>'Output (W)'!Z62</f>
        <v>6.8</v>
      </c>
      <c r="AA62" s="149">
        <f>'Output (W)'!AA62</f>
        <v>3</v>
      </c>
      <c r="AB62" s="149">
        <f>'Output (W)'!AB62</f>
        <v>6</v>
      </c>
      <c r="AC62" s="149">
        <f>'Output (W)'!AC62</f>
        <v>6</v>
      </c>
      <c r="AD62" s="149">
        <f>'Output (W)'!AD62</f>
        <v>8.4</v>
      </c>
      <c r="AE62" s="149">
        <f>'Output (W)'!AE62</f>
        <v>6</v>
      </c>
      <c r="AF62" s="149">
        <f>'Output (W)'!AF62</f>
        <v>3</v>
      </c>
      <c r="AG62" s="149">
        <f>'Output (W)'!AG62</f>
        <v>6</v>
      </c>
      <c r="AH62" s="149">
        <f>'Output (W)'!AH62</f>
        <v>8.4</v>
      </c>
      <c r="AI62" s="144" t="s">
        <v>78</v>
      </c>
      <c r="AJ62" s="149">
        <f>'Output (W)'!AJ62</f>
        <v>3.5</v>
      </c>
      <c r="AK62" s="149">
        <f>'Output (W)'!AK62</f>
        <v>7</v>
      </c>
      <c r="AL62" s="149">
        <f>'Output (W)'!AL62</f>
        <v>7</v>
      </c>
      <c r="AM62" s="149">
        <f>'Output (W)'!AM62</f>
        <v>10</v>
      </c>
      <c r="AN62" s="149">
        <f>'Output (W)'!AN62</f>
        <v>7</v>
      </c>
      <c r="AO62" s="149">
        <f>'Output (W)'!AO62</f>
        <v>3.5</v>
      </c>
      <c r="AP62" s="149">
        <f>'Output (W)'!AP62</f>
        <v>7</v>
      </c>
      <c r="AQ62" s="149">
        <f>'Output (W)'!AQ62</f>
        <v>10</v>
      </c>
      <c r="AR62" s="149">
        <f>'Output (W)'!AR62</f>
        <v>5.0999999999999996</v>
      </c>
      <c r="AS62" s="149">
        <f>'Output (W)'!AS62</f>
        <v>10</v>
      </c>
      <c r="AT62" s="149">
        <f>'Output (W)'!AT62</f>
        <v>10</v>
      </c>
      <c r="AU62" s="149">
        <f>'Output (W)'!AU62</f>
        <v>14.8</v>
      </c>
      <c r="AV62" s="149">
        <f>'Output (W)'!AV62</f>
        <v>10</v>
      </c>
      <c r="AW62" s="149">
        <f>'Output (W)'!AW62</f>
        <v>5.0999999999999996</v>
      </c>
      <c r="AX62" s="149">
        <f>'Output (W)'!AX62</f>
        <v>10</v>
      </c>
      <c r="AY62" s="149">
        <f>'Output (W)'!AY62</f>
        <v>14.8</v>
      </c>
    </row>
    <row r="63" spans="1:51" ht="15.75" customHeight="1" x14ac:dyDescent="0.3">
      <c r="A63" s="152" t="str">
        <f>'Output (W)'!A63</f>
        <v>*Reduceringsfaktor anvendes ved reduktion af varmeydelsen, f.eks. hvor radiatorer skal monteres i grav eller under loft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2"/>
      <c r="AI63" s="8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2"/>
    </row>
    <row r="64" spans="1:51" ht="15.75" customHeight="1" x14ac:dyDescent="0.3">
      <c r="A64" s="153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9"/>
      <c r="N64" s="9"/>
      <c r="O64" s="9"/>
      <c r="P64" s="9"/>
      <c r="Q64" s="12"/>
      <c r="R64" s="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2"/>
      <c r="AI64" s="8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2"/>
    </row>
    <row r="65" spans="1:51" ht="15.75" customHeight="1" x14ac:dyDescent="0.3">
      <c r="A65" s="218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7"/>
      <c r="N65" s="157"/>
      <c r="O65" s="157"/>
      <c r="P65" s="157"/>
      <c r="Q65" s="30"/>
      <c r="R65" s="158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30"/>
      <c r="AI65" s="158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30"/>
    </row>
    <row r="66" spans="1:51" ht="15.7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7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7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7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7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7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7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7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7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7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7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7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7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7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7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7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7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7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7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7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7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7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7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7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7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5.7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5.7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5.7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5.7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5.7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5.7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5.7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5.7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5.7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5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  <row r="101" spans="1:51" ht="15.7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</row>
    <row r="102" spans="1:51" ht="15.7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</row>
    <row r="103" spans="1:51" ht="15.7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</row>
    <row r="104" spans="1:51" ht="15.7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</row>
    <row r="105" spans="1:51" ht="15.7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</row>
    <row r="106" spans="1:51" ht="15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</row>
    <row r="107" spans="1:51" ht="15.7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</row>
    <row r="108" spans="1:51" ht="15.7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</row>
    <row r="109" spans="1:51" ht="15.7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</row>
    <row r="110" spans="1:51" ht="15.7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</row>
    <row r="111" spans="1:51" ht="15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</row>
    <row r="112" spans="1:51" ht="15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</row>
    <row r="113" spans="1:51" ht="15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</row>
    <row r="114" spans="1:51" ht="15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</row>
    <row r="115" spans="1:51" ht="15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</row>
    <row r="116" spans="1:51" ht="15.7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</row>
    <row r="117" spans="1:51" ht="15.7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</row>
    <row r="118" spans="1:51" ht="15.7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</row>
    <row r="119" spans="1:51" ht="15.7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</row>
    <row r="120" spans="1:51" ht="15.7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</row>
    <row r="121" spans="1:51" ht="15.7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</row>
    <row r="122" spans="1:51" ht="15.7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</row>
    <row r="123" spans="1:51" ht="15.7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</row>
    <row r="124" spans="1:51" ht="15.7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</row>
    <row r="125" spans="1:51" ht="15.7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</row>
    <row r="126" spans="1:51" ht="15.7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</row>
    <row r="127" spans="1:51" ht="15.7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</row>
    <row r="128" spans="1:51" ht="15.7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</row>
    <row r="129" spans="1:51" ht="15.7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</row>
    <row r="130" spans="1:51" ht="15.7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</row>
    <row r="131" spans="1:51" ht="15.7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</row>
    <row r="132" spans="1:51" ht="15.7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</row>
    <row r="133" spans="1:51" ht="15.7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</row>
    <row r="134" spans="1:51" ht="15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</row>
    <row r="135" spans="1:51" ht="15.7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</row>
    <row r="136" spans="1:51" ht="15.7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</row>
    <row r="137" spans="1:51" ht="15.7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</row>
    <row r="138" spans="1:51" ht="15.7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</row>
    <row r="139" spans="1:51" ht="15.7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</row>
    <row r="140" spans="1:51" ht="15.7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</row>
    <row r="141" spans="1:51" ht="15.7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</row>
    <row r="142" spans="1:51" ht="15.7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</row>
    <row r="143" spans="1:51" ht="15.7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</row>
    <row r="144" spans="1:51" ht="15.7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</row>
    <row r="145" spans="1:51" ht="15.7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</row>
    <row r="146" spans="1:51" ht="15.7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</row>
    <row r="147" spans="1:51" ht="15.7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</row>
    <row r="148" spans="1:51" ht="15.7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</row>
    <row r="149" spans="1:51" ht="15.7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</row>
    <row r="150" spans="1:51" ht="15.7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</row>
    <row r="151" spans="1:51" ht="15.7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</row>
    <row r="152" spans="1:51" ht="15.7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</row>
    <row r="153" spans="1:51" ht="15.7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</row>
    <row r="154" spans="1:51" ht="15.7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</row>
    <row r="155" spans="1:51" ht="15.7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</row>
    <row r="156" spans="1:51" ht="15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</row>
    <row r="157" spans="1:51" ht="15.7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</row>
    <row r="158" spans="1:51" ht="15.7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</row>
    <row r="159" spans="1:51" ht="15.7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</row>
    <row r="160" spans="1:51" ht="15.7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</row>
    <row r="161" spans="1:51" ht="15.7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</row>
    <row r="162" spans="1:51" ht="15.7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</row>
    <row r="163" spans="1:51" ht="15.7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</row>
    <row r="164" spans="1:51" ht="15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</row>
    <row r="165" spans="1:51" ht="15.7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</row>
    <row r="166" spans="1:51" ht="15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</row>
    <row r="167" spans="1:51" ht="15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</row>
    <row r="168" spans="1:51" ht="15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</row>
    <row r="169" spans="1:51" ht="15.7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</row>
    <row r="170" spans="1:51" ht="15.7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</row>
    <row r="171" spans="1:51" ht="15.7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</row>
    <row r="172" spans="1:51" ht="15.7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</row>
    <row r="173" spans="1:51" ht="15.7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</row>
    <row r="174" spans="1:51" ht="15.7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</row>
    <row r="175" spans="1:51" ht="15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</row>
    <row r="176" spans="1:51" ht="15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</row>
    <row r="177" spans="1:51" ht="15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</row>
    <row r="178" spans="1:51" ht="15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</row>
    <row r="179" spans="1:51" ht="15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</row>
    <row r="180" spans="1:51" ht="15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</row>
    <row r="181" spans="1:51" ht="15.7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</row>
    <row r="182" spans="1:51" ht="15.7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</row>
    <row r="183" spans="1:51" ht="15.7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</row>
    <row r="184" spans="1:51" ht="15.7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</row>
    <row r="185" spans="1:51" ht="15.7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</row>
    <row r="186" spans="1:51" ht="15.7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</row>
    <row r="187" spans="1:51" ht="15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</row>
    <row r="188" spans="1:51" ht="15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</row>
    <row r="189" spans="1:51" ht="15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</row>
    <row r="190" spans="1:51" ht="15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</row>
    <row r="191" spans="1:51" ht="15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</row>
    <row r="192" spans="1:51" ht="15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</row>
    <row r="193" spans="1:51" ht="15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</row>
    <row r="194" spans="1:51" ht="15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</row>
    <row r="195" spans="1:51" ht="15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</row>
    <row r="196" spans="1:51" ht="15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</row>
    <row r="197" spans="1:51" ht="15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</row>
    <row r="198" spans="1:51" ht="15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</row>
    <row r="199" spans="1:51" ht="15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</row>
    <row r="200" spans="1:51" ht="15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</row>
    <row r="201" spans="1:51" ht="15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</row>
    <row r="202" spans="1:51" ht="15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</row>
    <row r="203" spans="1:51" ht="15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</row>
    <row r="204" spans="1:51" ht="15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</row>
    <row r="205" spans="1:51" ht="15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</row>
    <row r="206" spans="1:51" ht="15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</row>
    <row r="207" spans="1:51" ht="15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</row>
    <row r="208" spans="1:51" ht="15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</row>
    <row r="209" spans="1:51" ht="15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</row>
    <row r="210" spans="1:51" ht="15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</row>
    <row r="211" spans="1:51" ht="15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</row>
    <row r="212" spans="1:51" ht="15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</row>
    <row r="213" spans="1:51" ht="15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</row>
    <row r="214" spans="1:51" ht="15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</row>
    <row r="215" spans="1:51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</row>
    <row r="216" spans="1:51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</row>
    <row r="217" spans="1:51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spans="1:51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spans="1:51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spans="1:51" ht="15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spans="1:51" ht="15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spans="1:51" ht="15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</row>
    <row r="223" spans="1:51" ht="15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</row>
    <row r="224" spans="1:51" ht="15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</row>
    <row r="225" spans="1:51" ht="15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</row>
    <row r="226" spans="1:51" ht="15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</row>
    <row r="227" spans="1:51" ht="15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</row>
    <row r="228" spans="1:51" ht="15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</row>
    <row r="229" spans="1:51" ht="15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</row>
    <row r="230" spans="1:51" ht="15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</row>
    <row r="231" spans="1:51" ht="15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</row>
    <row r="232" spans="1:51" ht="15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</row>
    <row r="233" spans="1:51" ht="15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</row>
    <row r="234" spans="1:51" ht="15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</row>
    <row r="235" spans="1:51" ht="15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</row>
    <row r="236" spans="1:51" ht="15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</row>
    <row r="237" spans="1:51" ht="15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</row>
    <row r="238" spans="1:51" ht="15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</row>
    <row r="239" spans="1:51" ht="15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</row>
    <row r="240" spans="1:51" ht="15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</row>
    <row r="241" spans="1:51" ht="15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</row>
    <row r="242" spans="1:51" ht="15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</row>
    <row r="243" spans="1:51" ht="15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</row>
    <row r="244" spans="1:51" ht="15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</row>
    <row r="245" spans="1:51" ht="15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</row>
    <row r="246" spans="1:51" ht="15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</row>
    <row r="247" spans="1:51" ht="15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</row>
    <row r="248" spans="1:51" ht="15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</row>
    <row r="249" spans="1:51" ht="15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</row>
    <row r="250" spans="1:51" ht="15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</row>
    <row r="251" spans="1:51" ht="15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</row>
    <row r="252" spans="1:51" ht="15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</row>
    <row r="253" spans="1:51" ht="15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</row>
    <row r="254" spans="1:51" ht="15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</row>
    <row r="255" spans="1:51" ht="15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</row>
    <row r="256" spans="1:51" ht="15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</row>
    <row r="257" spans="1:51" ht="15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</row>
    <row r="258" spans="1:51" ht="15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</row>
    <row r="259" spans="1:51" ht="15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</row>
    <row r="260" spans="1:51" ht="15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</row>
    <row r="261" spans="1:51" ht="15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</row>
    <row r="262" spans="1:51" ht="15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</row>
    <row r="263" spans="1:51" ht="15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</row>
    <row r="264" spans="1:51" ht="15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</row>
    <row r="265" spans="1:51" ht="15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</row>
    <row r="266" spans="1:51" ht="15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</row>
    <row r="267" spans="1:51" ht="15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</row>
    <row r="268" spans="1:51" ht="15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</row>
    <row r="269" spans="1:51" ht="15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</row>
    <row r="270" spans="1:51" ht="15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</row>
    <row r="271" spans="1:51" ht="15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</row>
    <row r="272" spans="1:51" ht="15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</row>
    <row r="273" spans="1:51" ht="15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</row>
    <row r="274" spans="1:51" ht="15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</row>
    <row r="275" spans="1:51" ht="15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</row>
    <row r="276" spans="1:51" ht="15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</row>
    <row r="277" spans="1:51" ht="15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</row>
    <row r="278" spans="1:51" ht="15.7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</row>
    <row r="279" spans="1:51" ht="15.7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</row>
    <row r="280" spans="1:51" ht="15.7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</row>
    <row r="281" spans="1:51" ht="15.7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</row>
    <row r="282" spans="1:51" ht="15.7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</row>
    <row r="283" spans="1:51" ht="15.7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</row>
    <row r="284" spans="1:51" ht="15.7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</row>
    <row r="285" spans="1:51" ht="15.7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</row>
    <row r="286" spans="1:51" ht="15.7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</row>
    <row r="287" spans="1:51" ht="15.7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</row>
    <row r="288" spans="1:51" ht="15.7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</row>
    <row r="289" spans="1:51" ht="15.7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</row>
    <row r="290" spans="1:51" ht="15.7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</row>
    <row r="291" spans="1:51" ht="15.7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</row>
    <row r="292" spans="1:51" ht="15.7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</row>
    <row r="293" spans="1:51" ht="15.7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</row>
    <row r="294" spans="1:51" ht="15.7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</row>
    <row r="295" spans="1:51" ht="15.7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</row>
    <row r="296" spans="1:51" ht="15.7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</row>
    <row r="297" spans="1:51" ht="15.7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</row>
    <row r="298" spans="1:51" ht="15.7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</row>
    <row r="299" spans="1:51" ht="15.7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</row>
    <row r="300" spans="1:51" ht="15.7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</row>
    <row r="301" spans="1:51" ht="15.7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</row>
    <row r="302" spans="1:51" ht="15.7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</row>
    <row r="303" spans="1:51" ht="15.7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</row>
    <row r="304" spans="1:51" ht="15.7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</row>
    <row r="305" spans="1:51" ht="15.7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</row>
    <row r="306" spans="1:51" ht="15.7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</row>
    <row r="307" spans="1:51" ht="15.7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</row>
    <row r="308" spans="1:51" ht="15.7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</row>
    <row r="309" spans="1:51" ht="15.7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</row>
    <row r="310" spans="1:51" ht="15.7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</row>
    <row r="311" spans="1:51" ht="15.7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</row>
    <row r="312" spans="1:51" ht="15.7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</row>
    <row r="313" spans="1:51" ht="15.7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</row>
    <row r="314" spans="1:51" ht="15.7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</row>
    <row r="315" spans="1:51" ht="15.7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</row>
    <row r="316" spans="1:51" ht="15.7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</row>
    <row r="317" spans="1:51" ht="15.7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</row>
    <row r="318" spans="1:51" ht="15.7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</row>
    <row r="319" spans="1:51" ht="15.7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</row>
    <row r="320" spans="1:51" ht="15.7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</row>
    <row r="321" spans="1:51" ht="15.7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</row>
    <row r="322" spans="1:51" ht="15.7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</row>
    <row r="323" spans="1:51" ht="15.7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</row>
    <row r="324" spans="1:51" ht="15.7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</row>
    <row r="325" spans="1:51" ht="15.7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</row>
    <row r="326" spans="1:51" ht="15.7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</row>
    <row r="327" spans="1:51" ht="15.7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</row>
    <row r="328" spans="1:51" ht="15.7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</row>
    <row r="329" spans="1:51" ht="15.7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</row>
    <row r="330" spans="1:51" ht="15.7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</row>
    <row r="331" spans="1:51" ht="15.7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</row>
    <row r="332" spans="1:51" ht="15.7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</row>
    <row r="333" spans="1:51" ht="15.7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</row>
    <row r="334" spans="1:51" ht="15.7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</row>
    <row r="335" spans="1:51" ht="15.7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</row>
    <row r="336" spans="1:51" ht="15.7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</row>
    <row r="337" spans="1:51" ht="15.7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</row>
    <row r="338" spans="1:51" ht="15.7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</row>
    <row r="339" spans="1:51" ht="15.7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</row>
    <row r="340" spans="1:51" ht="15.7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</row>
    <row r="341" spans="1:51" ht="15.7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</row>
    <row r="342" spans="1:51" ht="15.7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</row>
    <row r="343" spans="1:51" ht="15.7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</row>
    <row r="344" spans="1:51" ht="15.7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</row>
    <row r="345" spans="1:51" ht="15.7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</row>
    <row r="346" spans="1:51" ht="15.7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</row>
    <row r="347" spans="1:51" ht="15.7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</row>
    <row r="348" spans="1:51" ht="15.7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</row>
    <row r="349" spans="1:51" ht="15.7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</row>
    <row r="350" spans="1:51" ht="15.7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</row>
    <row r="351" spans="1:51" ht="15.7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</row>
    <row r="352" spans="1:51" ht="15.7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</row>
    <row r="353" spans="1:51" ht="15.7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</row>
    <row r="354" spans="1:51" ht="15.7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</row>
    <row r="355" spans="1:51" ht="15.7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</row>
    <row r="356" spans="1:51" ht="15.7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</row>
    <row r="357" spans="1:51" ht="15.7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</row>
    <row r="358" spans="1:51" ht="15.7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</row>
    <row r="359" spans="1:51" ht="15.7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</row>
    <row r="360" spans="1:51" ht="15.7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</row>
    <row r="361" spans="1:51" ht="15.7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</row>
    <row r="362" spans="1:51" ht="15.7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</row>
    <row r="363" spans="1:51" ht="15.7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</row>
    <row r="364" spans="1:51" ht="15.7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</row>
    <row r="365" spans="1:51" ht="15.7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</row>
    <row r="366" spans="1:51" ht="15.7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</row>
    <row r="367" spans="1:51" ht="15.7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</row>
    <row r="368" spans="1:51" ht="15.7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</row>
    <row r="369" spans="1:51" ht="15.7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</row>
    <row r="370" spans="1:51" ht="15.7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</row>
    <row r="371" spans="1:51" ht="15.7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</row>
    <row r="372" spans="1:51" ht="15.7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</row>
    <row r="373" spans="1:51" ht="15.7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</row>
    <row r="374" spans="1:51" ht="15.7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</row>
    <row r="375" spans="1:51" ht="15.7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</row>
    <row r="376" spans="1:51" ht="15.7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</row>
    <row r="377" spans="1:51" ht="15.7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</row>
    <row r="378" spans="1:51" ht="15.7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</row>
    <row r="379" spans="1:51" ht="15.7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</row>
    <row r="380" spans="1:51" ht="15.7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</row>
    <row r="381" spans="1:51" ht="15.7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</row>
    <row r="382" spans="1:51" ht="15.7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</row>
    <row r="383" spans="1:51" ht="15.7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</row>
    <row r="384" spans="1:51" ht="15.7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</row>
    <row r="385" spans="1:51" ht="15.7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</row>
    <row r="386" spans="1:51" ht="15.7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</row>
    <row r="387" spans="1:51" ht="15.7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</row>
    <row r="388" spans="1:51" ht="15.7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</row>
    <row r="389" spans="1:51" ht="15.7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</row>
    <row r="390" spans="1:51" ht="15.7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</row>
    <row r="391" spans="1:51" ht="15.7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</row>
    <row r="392" spans="1:51" ht="15.7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</row>
    <row r="393" spans="1:51" ht="15.7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</row>
    <row r="394" spans="1:51" ht="15.7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</row>
    <row r="395" spans="1:51" ht="15.7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</row>
    <row r="396" spans="1:51" ht="15.7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</row>
    <row r="397" spans="1:51" ht="15.7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</row>
    <row r="398" spans="1:51" ht="15.7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</row>
    <row r="399" spans="1:51" ht="15.7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</row>
    <row r="400" spans="1:51" ht="15.7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</row>
    <row r="401" spans="1:51" ht="15.7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</row>
    <row r="402" spans="1:51" ht="15.7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</row>
    <row r="403" spans="1:51" ht="15.7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</row>
    <row r="404" spans="1:51" ht="15.7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</row>
    <row r="405" spans="1:51" ht="15.7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</row>
    <row r="406" spans="1:51" ht="15.7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</row>
    <row r="407" spans="1:51" ht="15.7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</row>
    <row r="408" spans="1:51" ht="15.7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</row>
    <row r="409" spans="1:51" ht="15.7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</row>
    <row r="410" spans="1:51" ht="15.7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</row>
    <row r="411" spans="1:51" ht="15.7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</row>
    <row r="412" spans="1:51" ht="15.7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</row>
    <row r="413" spans="1:51" ht="15.7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</row>
    <row r="414" spans="1:51" ht="15.7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</row>
    <row r="415" spans="1:51" ht="15.7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</row>
    <row r="416" spans="1:51" ht="15.7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</row>
    <row r="417" spans="1:51" ht="15.7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</row>
    <row r="418" spans="1:51" ht="15.7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</row>
    <row r="419" spans="1:51" ht="15.7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</row>
    <row r="420" spans="1:51" ht="15.7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</row>
    <row r="421" spans="1:51" ht="15.7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</row>
    <row r="422" spans="1:51" ht="15.7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</row>
    <row r="423" spans="1:51" ht="15.7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</row>
    <row r="424" spans="1:51" ht="15.7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</row>
    <row r="425" spans="1:51" ht="15.7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</row>
    <row r="426" spans="1:51" ht="15.7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</row>
    <row r="427" spans="1:51" ht="15.7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</row>
    <row r="428" spans="1:51" ht="15.7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</row>
    <row r="429" spans="1:51" ht="15.7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</row>
    <row r="430" spans="1:51" ht="15.7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</row>
    <row r="431" spans="1:51" ht="15.7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</row>
    <row r="432" spans="1:51" ht="15.7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</row>
    <row r="433" spans="1:51" ht="15.7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</row>
    <row r="434" spans="1:51" ht="15.7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</row>
    <row r="435" spans="1:51" ht="15.7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</row>
    <row r="436" spans="1:51" ht="15.7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</row>
    <row r="437" spans="1:51" ht="15.7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</row>
    <row r="438" spans="1:51" ht="15.7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</row>
    <row r="439" spans="1:51" ht="15.7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</row>
    <row r="440" spans="1:51" ht="15.7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</row>
    <row r="441" spans="1:51" ht="15.7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</row>
    <row r="442" spans="1:51" ht="15.7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</row>
    <row r="443" spans="1:51" ht="15.7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</row>
    <row r="444" spans="1:51" ht="15.7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</row>
    <row r="445" spans="1:51" ht="15.7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</row>
    <row r="446" spans="1:51" ht="15.7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</row>
    <row r="447" spans="1:51" ht="15.7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</row>
    <row r="448" spans="1:51" ht="15.7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</row>
    <row r="449" spans="1:51" ht="15.7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</row>
    <row r="450" spans="1:51" ht="15.7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</row>
    <row r="451" spans="1:51" ht="15.7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</row>
    <row r="452" spans="1:51" ht="15.7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</row>
    <row r="453" spans="1:51" ht="15.7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</row>
    <row r="454" spans="1:51" ht="15.7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</row>
    <row r="455" spans="1:51" ht="15.7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</row>
    <row r="456" spans="1:51" ht="15.7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</row>
    <row r="457" spans="1:51" ht="15.7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</row>
    <row r="458" spans="1:51" ht="15.7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</row>
    <row r="459" spans="1:51" ht="15.7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</row>
    <row r="460" spans="1:51" ht="15.7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</row>
    <row r="461" spans="1:51" ht="15.7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</row>
    <row r="462" spans="1:51" ht="15.7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</row>
    <row r="463" spans="1:51" ht="15.7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</row>
    <row r="464" spans="1:51" ht="15.7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</row>
    <row r="465" spans="1:51" ht="15.7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</row>
    <row r="466" spans="1:51" ht="15.7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</row>
    <row r="467" spans="1:51" ht="15.7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</row>
    <row r="468" spans="1:51" ht="15.7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</row>
    <row r="469" spans="1:51" ht="15.7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</row>
    <row r="470" spans="1:51" ht="15.7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</row>
    <row r="471" spans="1:51" ht="15.7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</row>
    <row r="472" spans="1:51" ht="15.7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</row>
    <row r="473" spans="1:51" ht="15.7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</row>
    <row r="474" spans="1:51" ht="15.7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</row>
    <row r="475" spans="1:51" ht="15.7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</row>
    <row r="476" spans="1:51" ht="15.7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</row>
    <row r="477" spans="1:51" ht="15.7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</row>
    <row r="478" spans="1:51" ht="15.7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</row>
    <row r="479" spans="1:51" ht="15.7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</row>
    <row r="480" spans="1:51" ht="15.7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</row>
    <row r="481" spans="1:51" ht="15.7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</row>
    <row r="482" spans="1:51" ht="15.7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spans="1:51" ht="15.7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</row>
    <row r="484" spans="1:51" ht="15.7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</row>
    <row r="485" spans="1:51" ht="15.7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</row>
    <row r="486" spans="1:51" ht="15.7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</row>
    <row r="487" spans="1:51" ht="15.7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</row>
    <row r="488" spans="1:51" ht="15.7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</row>
    <row r="489" spans="1:51" ht="15.7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</row>
    <row r="490" spans="1:51" ht="15.7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</row>
    <row r="491" spans="1:51" ht="15.7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</row>
    <row r="492" spans="1:51" ht="15.7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</row>
    <row r="493" spans="1:51" ht="15.7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</row>
    <row r="494" spans="1:51" ht="15.7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</row>
    <row r="495" spans="1:51" ht="15.7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</row>
    <row r="496" spans="1:51" ht="15.7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</row>
    <row r="497" spans="1:51" ht="15.7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</row>
    <row r="498" spans="1:51" ht="15.7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</row>
    <row r="499" spans="1:51" ht="15.7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</row>
    <row r="500" spans="1:51" ht="15.7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</row>
    <row r="501" spans="1:51" ht="15.7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</row>
    <row r="502" spans="1:51" ht="15.7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</row>
    <row r="503" spans="1:51" ht="15.7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</row>
    <row r="504" spans="1:51" ht="15.7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</row>
    <row r="505" spans="1:51" ht="15.7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</row>
    <row r="506" spans="1:51" ht="15.7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</row>
    <row r="507" spans="1:51" ht="15.7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</row>
    <row r="508" spans="1:51" ht="15.7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</row>
    <row r="509" spans="1:51" ht="15.7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</row>
    <row r="510" spans="1:51" ht="15.7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</row>
    <row r="511" spans="1:51" ht="15.7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</row>
    <row r="512" spans="1:51" ht="15.7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</row>
    <row r="513" spans="1:51" ht="15.7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</row>
    <row r="514" spans="1:51" ht="15.7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</row>
    <row r="515" spans="1:51" ht="15.7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</row>
    <row r="516" spans="1:51" ht="15.7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</row>
    <row r="517" spans="1:51" ht="15.7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</row>
    <row r="518" spans="1:51" ht="15.7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</row>
    <row r="519" spans="1:51" ht="15.7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</row>
    <row r="520" spans="1:51" ht="15.7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</row>
    <row r="521" spans="1:51" ht="15.7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</row>
    <row r="522" spans="1:51" ht="15.7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</row>
    <row r="523" spans="1:51" ht="15.7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</row>
    <row r="524" spans="1:51" ht="15.7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</row>
    <row r="525" spans="1:51" ht="15.7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</row>
    <row r="526" spans="1:51" ht="15.7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</row>
    <row r="527" spans="1:51" ht="15.7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</row>
    <row r="528" spans="1:51" ht="15.7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</row>
    <row r="529" spans="1:51" ht="15.7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</row>
    <row r="530" spans="1:51" ht="15.7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</row>
    <row r="531" spans="1:51" ht="15.7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</row>
    <row r="532" spans="1:51" ht="15.7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</row>
    <row r="533" spans="1:51" ht="15.7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</row>
    <row r="534" spans="1:51" ht="15.7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</row>
    <row r="535" spans="1:51" ht="15.7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</row>
    <row r="536" spans="1:51" ht="15.7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</row>
    <row r="537" spans="1:51" ht="15.7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</row>
    <row r="538" spans="1:51" ht="15.7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</row>
    <row r="539" spans="1:51" ht="15.7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</row>
    <row r="540" spans="1:51" ht="15.7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</row>
    <row r="541" spans="1:51" ht="15.7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</row>
    <row r="542" spans="1:51" ht="15.7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</row>
    <row r="543" spans="1:51" ht="15.7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</row>
    <row r="544" spans="1:51" ht="15.7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</row>
    <row r="545" spans="1:51" ht="15.7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</row>
    <row r="546" spans="1:51" ht="15.7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</row>
    <row r="547" spans="1:51" ht="15.7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</row>
    <row r="548" spans="1:51" ht="15.7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</row>
    <row r="549" spans="1:51" ht="15.7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</row>
    <row r="550" spans="1:51" ht="15.7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</row>
    <row r="551" spans="1:51" ht="15.7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</row>
    <row r="552" spans="1:51" ht="15.7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</row>
    <row r="553" spans="1:51" ht="15.7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</row>
    <row r="554" spans="1:51" ht="15.7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</row>
    <row r="555" spans="1:51" ht="15.7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</row>
    <row r="556" spans="1:51" ht="15.7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</row>
    <row r="557" spans="1:51" ht="15.7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</row>
    <row r="558" spans="1:51" ht="15.7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</row>
    <row r="559" spans="1:51" ht="15.7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</row>
    <row r="560" spans="1:51" ht="15.7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</row>
    <row r="561" spans="1:51" ht="15.7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</row>
    <row r="562" spans="1:51" ht="15.7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</row>
    <row r="563" spans="1:51" ht="15.7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</row>
    <row r="564" spans="1:51" ht="15.7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</row>
    <row r="565" spans="1:51" ht="15.7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</row>
    <row r="566" spans="1:51" ht="15.7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</row>
    <row r="567" spans="1:51" ht="15.7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</row>
    <row r="568" spans="1:51" ht="15.7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</row>
    <row r="569" spans="1:51" ht="15.7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</row>
    <row r="570" spans="1:51" ht="15.7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</row>
    <row r="571" spans="1:51" ht="15.7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</row>
    <row r="572" spans="1:51" ht="15.7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</row>
    <row r="573" spans="1:51" ht="15.7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</row>
    <row r="574" spans="1:51" ht="15.7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</row>
    <row r="575" spans="1:51" ht="15.7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</row>
    <row r="576" spans="1:51" ht="15.7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</row>
    <row r="577" spans="1:51" ht="15.7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</row>
    <row r="578" spans="1:51" ht="15.7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</row>
    <row r="579" spans="1:51" ht="15.7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</row>
    <row r="580" spans="1:51" ht="15.7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</row>
    <row r="581" spans="1:51" ht="15.7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</row>
    <row r="582" spans="1:51" ht="15.7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</row>
    <row r="583" spans="1:51" ht="15.7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</row>
    <row r="584" spans="1:51" ht="15.7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</row>
    <row r="585" spans="1:51" ht="15.7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</row>
    <row r="586" spans="1:51" ht="15.7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</row>
    <row r="587" spans="1:51" ht="15.7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</row>
    <row r="588" spans="1:51" ht="15.7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</row>
    <row r="589" spans="1:51" ht="15.7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</row>
    <row r="590" spans="1:51" ht="15.7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</row>
    <row r="591" spans="1:51" ht="15.7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</row>
    <row r="592" spans="1:51" ht="15.7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</row>
    <row r="593" spans="1:51" ht="15.7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</row>
    <row r="594" spans="1:51" ht="15.7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</row>
    <row r="595" spans="1:51" ht="15.7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</row>
    <row r="596" spans="1:51" ht="15.7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</row>
    <row r="597" spans="1:51" ht="15.7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</row>
    <row r="598" spans="1:51" ht="15.7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</row>
    <row r="599" spans="1:51" ht="15.7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</row>
    <row r="600" spans="1:51" ht="15.7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</row>
    <row r="601" spans="1:51" ht="15.7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</row>
    <row r="602" spans="1:51" ht="15.7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</row>
    <row r="603" spans="1:51" ht="15.7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</row>
    <row r="604" spans="1:51" ht="15.7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</row>
    <row r="605" spans="1:51" ht="15.7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</row>
    <row r="606" spans="1:51" ht="15.7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</row>
    <row r="607" spans="1:51" ht="15.7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</row>
    <row r="608" spans="1:51" ht="15.7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</row>
    <row r="609" spans="1:51" ht="15.7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</row>
    <row r="610" spans="1:51" ht="15.7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</row>
    <row r="611" spans="1:51" ht="15.7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</row>
    <row r="612" spans="1:51" ht="15.7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</row>
    <row r="613" spans="1:51" ht="15.7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</row>
    <row r="614" spans="1:51" ht="15.7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</row>
    <row r="615" spans="1:51" ht="15.7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</row>
    <row r="616" spans="1:51" ht="15.7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</row>
    <row r="617" spans="1:51" ht="15.7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</row>
    <row r="618" spans="1:51" ht="15.7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</row>
    <row r="619" spans="1:51" ht="15.7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</row>
    <row r="620" spans="1:51" ht="15.7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</row>
    <row r="621" spans="1:51" ht="15.7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</row>
    <row r="622" spans="1:51" ht="15.7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</row>
    <row r="623" spans="1:51" ht="15.7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</row>
    <row r="624" spans="1:51" ht="15.7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</row>
    <row r="625" spans="1:51" ht="15.7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</row>
    <row r="626" spans="1:51" ht="15.7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</row>
    <row r="627" spans="1:51" ht="15.7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</row>
    <row r="628" spans="1:51" ht="15.7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</row>
    <row r="629" spans="1:51" ht="15.7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</row>
    <row r="630" spans="1:51" ht="15.7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</row>
    <row r="631" spans="1:51" ht="15.7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</row>
    <row r="632" spans="1:51" ht="15.7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</row>
    <row r="633" spans="1:51" ht="15.7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</row>
    <row r="634" spans="1:51" ht="15.7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</row>
    <row r="635" spans="1:51" ht="15.7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</row>
    <row r="636" spans="1:51" ht="15.7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</row>
    <row r="637" spans="1:51" ht="15.7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</row>
    <row r="638" spans="1:51" ht="15.7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</row>
    <row r="639" spans="1:51" ht="15.7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</row>
    <row r="640" spans="1:51" ht="15.7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</row>
    <row r="641" spans="1:51" ht="15.7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</row>
    <row r="642" spans="1:51" ht="15.7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</row>
    <row r="643" spans="1:51" ht="15.7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</row>
    <row r="644" spans="1:51" ht="15.7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</row>
    <row r="645" spans="1:51" ht="15.7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</row>
    <row r="646" spans="1:51" ht="15.7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</row>
    <row r="647" spans="1:51" ht="15.7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</row>
    <row r="648" spans="1:51" ht="15.7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</row>
    <row r="649" spans="1:51" ht="15.7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</row>
    <row r="650" spans="1:51" ht="15.7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</row>
    <row r="651" spans="1:51" ht="15.7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</row>
    <row r="652" spans="1:51" ht="15.7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</row>
    <row r="653" spans="1:51" ht="15.7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</row>
    <row r="654" spans="1:51" ht="15.7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</row>
    <row r="655" spans="1:51" ht="15.7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</row>
    <row r="656" spans="1:51" ht="15.7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</row>
    <row r="657" spans="1:51" ht="15.7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</row>
    <row r="658" spans="1:51" ht="15.7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</row>
    <row r="659" spans="1:51" ht="15.7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</row>
    <row r="660" spans="1:51" ht="15.7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</row>
    <row r="661" spans="1:51" ht="15.7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</row>
    <row r="662" spans="1:51" ht="15.7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</row>
    <row r="663" spans="1:51" ht="15.7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</row>
    <row r="664" spans="1:51" ht="15.7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</row>
    <row r="665" spans="1:51" ht="15.7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</row>
    <row r="666" spans="1:51" ht="15.7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</row>
    <row r="667" spans="1:51" ht="15.7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</row>
    <row r="668" spans="1:51" ht="15.7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</row>
    <row r="669" spans="1:51" ht="15.7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</row>
    <row r="670" spans="1:51" ht="15.7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</row>
    <row r="671" spans="1:51" ht="15.7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</row>
    <row r="672" spans="1:51" ht="15.7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</row>
    <row r="673" spans="1:51" ht="15.7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</row>
    <row r="674" spans="1:51" ht="15.7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</row>
    <row r="675" spans="1:51" ht="15.7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</row>
    <row r="676" spans="1:51" ht="15.7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</row>
    <row r="677" spans="1:51" ht="15.7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</row>
    <row r="678" spans="1:51" ht="15.7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</row>
    <row r="679" spans="1:51" ht="15.7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</row>
    <row r="680" spans="1:51" ht="15.7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</row>
    <row r="681" spans="1:51" ht="15.7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</row>
    <row r="682" spans="1:51" ht="15.7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</row>
    <row r="683" spans="1:51" ht="15.7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</row>
    <row r="684" spans="1:51" ht="15.7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</row>
    <row r="685" spans="1:51" ht="15.7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</row>
    <row r="686" spans="1:51" ht="15.7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</row>
    <row r="687" spans="1:51" ht="15.7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</row>
    <row r="688" spans="1:51" ht="15.7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</row>
    <row r="689" spans="1:51" ht="15.7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</row>
    <row r="690" spans="1:51" ht="15.7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</row>
    <row r="691" spans="1:51" ht="15.7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</row>
    <row r="692" spans="1:51" ht="15.7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</row>
    <row r="693" spans="1:51" ht="15.7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</row>
    <row r="694" spans="1:51" ht="15.7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</row>
    <row r="695" spans="1:51" ht="15.7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</row>
    <row r="696" spans="1:51" ht="15.7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</row>
    <row r="697" spans="1:51" ht="15.7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</row>
    <row r="698" spans="1:51" ht="15.7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</row>
    <row r="699" spans="1:51" ht="15.7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</row>
    <row r="700" spans="1:51" ht="15.7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</row>
    <row r="701" spans="1:51" ht="15.7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</row>
    <row r="702" spans="1:51" ht="15.7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</row>
    <row r="703" spans="1:51" ht="15.7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</row>
    <row r="704" spans="1:51" ht="15.7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</row>
    <row r="705" spans="1:51" ht="15.7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</row>
    <row r="706" spans="1:51" ht="15.7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</row>
    <row r="707" spans="1:51" ht="15.7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</row>
    <row r="708" spans="1:51" ht="15.7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</row>
    <row r="709" spans="1:51" ht="15.7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</row>
    <row r="710" spans="1:51" ht="15.7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</row>
    <row r="711" spans="1:51" ht="15.7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</row>
    <row r="712" spans="1:51" ht="15.7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</row>
    <row r="713" spans="1:51" ht="15.7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</row>
    <row r="714" spans="1:51" ht="15.7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</row>
    <row r="715" spans="1:51" ht="15.7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</row>
    <row r="716" spans="1:51" ht="15.7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</row>
    <row r="717" spans="1:51" ht="15.7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</row>
    <row r="718" spans="1:51" ht="15.7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</row>
    <row r="719" spans="1:51" ht="15.7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</row>
    <row r="720" spans="1:51" ht="15.7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</row>
    <row r="721" spans="1:51" ht="15.7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</row>
    <row r="722" spans="1:51" ht="15.7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</row>
    <row r="723" spans="1:51" ht="15.7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</row>
    <row r="724" spans="1:51" ht="15.7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</row>
    <row r="725" spans="1:51" ht="15.7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</row>
    <row r="726" spans="1:51" ht="15.7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</row>
    <row r="727" spans="1:51" ht="15.7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</row>
    <row r="728" spans="1:51" ht="15.7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</row>
    <row r="729" spans="1:51" ht="15.7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</row>
    <row r="730" spans="1:51" ht="15.7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</row>
    <row r="731" spans="1:51" ht="15.7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</row>
    <row r="732" spans="1:51" ht="15.7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</row>
    <row r="733" spans="1:51" ht="15.7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</row>
    <row r="734" spans="1:51" ht="15.7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</row>
    <row r="735" spans="1:51" ht="15.7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</row>
    <row r="736" spans="1:51" ht="15.7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</row>
    <row r="737" spans="1:51" ht="15.7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</row>
    <row r="738" spans="1:51" ht="15.7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</row>
    <row r="739" spans="1:51" ht="15.7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</row>
    <row r="740" spans="1:51" ht="15.7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</row>
    <row r="741" spans="1:51" ht="15.7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</row>
    <row r="742" spans="1:51" ht="15.7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</row>
    <row r="743" spans="1:51" ht="15.7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</row>
    <row r="744" spans="1:51" ht="15.7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</row>
    <row r="745" spans="1:51" ht="15.7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</row>
    <row r="746" spans="1:51" ht="15.7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</row>
    <row r="747" spans="1:51" ht="15.7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</row>
    <row r="748" spans="1:51" ht="15.7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</row>
    <row r="749" spans="1:51" ht="15.7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</row>
    <row r="750" spans="1:51" ht="15.7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</row>
    <row r="751" spans="1:51" ht="15.7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</row>
    <row r="752" spans="1:51" ht="15.7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</row>
    <row r="753" spans="1:51" ht="15.7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</row>
    <row r="754" spans="1:51" ht="15.7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</row>
    <row r="755" spans="1:51" ht="15.7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</row>
    <row r="756" spans="1:51" ht="15.7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</row>
    <row r="757" spans="1:51" ht="15.7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</row>
    <row r="758" spans="1:51" ht="15.7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</row>
    <row r="759" spans="1:51" ht="15.7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</row>
    <row r="760" spans="1:51" ht="15.7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</row>
    <row r="761" spans="1:51" ht="15.7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</row>
    <row r="762" spans="1:51" ht="15.7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</row>
    <row r="763" spans="1:51" ht="15.7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</row>
    <row r="764" spans="1:51" ht="15.7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</row>
    <row r="765" spans="1:51" ht="15.7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</row>
    <row r="766" spans="1:51" ht="15.7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</row>
    <row r="767" spans="1:51" ht="15.7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</row>
    <row r="768" spans="1:51" ht="15.7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</row>
    <row r="769" spans="1:51" ht="15.7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</row>
    <row r="770" spans="1:51" ht="15.7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</row>
    <row r="771" spans="1:51" ht="15.7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</row>
    <row r="772" spans="1:51" ht="15.7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</row>
    <row r="773" spans="1:51" ht="15.7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</row>
    <row r="774" spans="1:51" ht="15.7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</row>
    <row r="775" spans="1:51" ht="15.7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</row>
    <row r="776" spans="1:51" ht="15.7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</row>
    <row r="777" spans="1:51" ht="15.7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</row>
    <row r="778" spans="1:51" ht="15.7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</row>
    <row r="779" spans="1:51" ht="15.7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</row>
    <row r="780" spans="1:51" ht="15.7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</row>
    <row r="781" spans="1:51" ht="15.7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</row>
    <row r="782" spans="1:51" ht="15.7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</row>
    <row r="783" spans="1:51" ht="15.7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</row>
    <row r="784" spans="1:51" ht="15.7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</row>
    <row r="785" spans="1:51" ht="15.7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</row>
    <row r="786" spans="1:51" ht="15.7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</row>
    <row r="787" spans="1:51" ht="15.7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</row>
    <row r="788" spans="1:51" ht="15.7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</row>
    <row r="789" spans="1:51" ht="15.7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</row>
    <row r="790" spans="1:51" ht="15.7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</row>
    <row r="791" spans="1:51" ht="15.7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</row>
    <row r="792" spans="1:51" ht="15.7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</row>
    <row r="793" spans="1:51" ht="15.7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</row>
    <row r="794" spans="1:51" ht="15.7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</row>
    <row r="795" spans="1:51" ht="15.7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</row>
    <row r="796" spans="1:51" ht="15.7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</row>
    <row r="797" spans="1:51" ht="15.7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</row>
    <row r="798" spans="1:51" ht="15.7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</row>
    <row r="799" spans="1:51" ht="15.7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</row>
    <row r="800" spans="1:51" ht="15.7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</row>
    <row r="801" spans="1:51" ht="15.7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</row>
    <row r="802" spans="1:51" ht="15.7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</row>
    <row r="803" spans="1:51" ht="15.7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</row>
    <row r="804" spans="1:51" ht="15.7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</row>
    <row r="805" spans="1:51" ht="15.7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</row>
    <row r="806" spans="1:51" ht="15.7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</row>
    <row r="807" spans="1:51" ht="15.7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</row>
    <row r="808" spans="1:51" ht="15.7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</row>
    <row r="809" spans="1:51" ht="15.7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</row>
    <row r="810" spans="1:51" ht="15.7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</row>
    <row r="811" spans="1:51" ht="15.7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</row>
    <row r="812" spans="1:51" ht="15.7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</row>
    <row r="813" spans="1:51" ht="15.7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</row>
    <row r="814" spans="1:51" ht="15.7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</row>
    <row r="815" spans="1:51" ht="15.7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</row>
    <row r="816" spans="1:51" ht="15.7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</row>
    <row r="817" spans="1:51" ht="15.7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</row>
    <row r="818" spans="1:51" ht="15.7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</row>
    <row r="819" spans="1:51" ht="15.7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</row>
    <row r="820" spans="1:51" ht="15.7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</row>
    <row r="821" spans="1:51" ht="15.7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</row>
    <row r="822" spans="1:51" ht="15.7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</row>
    <row r="823" spans="1:51" ht="15.7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</row>
    <row r="824" spans="1:51" ht="15.7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</row>
    <row r="825" spans="1:51" ht="15.7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</row>
    <row r="826" spans="1:51" ht="15.7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</row>
    <row r="827" spans="1:51" ht="15.7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</row>
    <row r="828" spans="1:51" ht="15.7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</row>
    <row r="829" spans="1:51" ht="15.7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</row>
    <row r="830" spans="1:51" ht="15.7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</row>
    <row r="831" spans="1:51" ht="15.7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</row>
    <row r="832" spans="1:51" ht="15.7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</row>
    <row r="833" spans="1:51" ht="15.7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</row>
    <row r="834" spans="1:51" ht="15.7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</row>
    <row r="835" spans="1:51" ht="15.7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</row>
    <row r="836" spans="1:51" ht="15.7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</row>
    <row r="837" spans="1:51" ht="15.7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</row>
    <row r="838" spans="1:51" ht="15.7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</row>
    <row r="839" spans="1:51" ht="15.7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</row>
    <row r="840" spans="1:51" ht="15.7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</row>
    <row r="841" spans="1:51" ht="15.7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</row>
    <row r="842" spans="1:51" ht="15.7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</row>
    <row r="843" spans="1:51" ht="15.7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</row>
    <row r="844" spans="1:51" ht="15.7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</row>
    <row r="845" spans="1:51" ht="15.7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</row>
    <row r="846" spans="1:51" ht="15.7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</row>
    <row r="847" spans="1:51" ht="15.7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</row>
    <row r="848" spans="1:51" ht="15.7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</row>
    <row r="849" spans="1:51" ht="15.7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</row>
    <row r="850" spans="1:51" ht="15.7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</row>
    <row r="851" spans="1:51" ht="15.7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</row>
    <row r="852" spans="1:51" ht="15.7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</row>
    <row r="853" spans="1:51" ht="15.7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</row>
    <row r="854" spans="1:51" ht="15.7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</row>
    <row r="855" spans="1:51" ht="15.7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</row>
    <row r="856" spans="1:51" ht="15.7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</row>
    <row r="857" spans="1:51" ht="15.7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</row>
    <row r="858" spans="1:51" ht="15.7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</row>
    <row r="859" spans="1:51" ht="15.7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</row>
    <row r="860" spans="1:51" ht="15.7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</row>
    <row r="861" spans="1:51" ht="15.7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</row>
    <row r="862" spans="1:51" ht="15.7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</row>
    <row r="863" spans="1:51" ht="15.7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</row>
    <row r="864" spans="1:51" ht="15.7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</row>
    <row r="865" spans="1:51" ht="15.7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</row>
    <row r="866" spans="1:51" ht="15.7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</row>
    <row r="867" spans="1:51" ht="15.7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</row>
    <row r="868" spans="1:51" ht="15.7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</row>
    <row r="869" spans="1:51" ht="15.7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</row>
    <row r="870" spans="1:51" ht="15.7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</row>
    <row r="871" spans="1:51" ht="15.7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</row>
    <row r="872" spans="1:51" ht="15.7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</row>
    <row r="873" spans="1:51" ht="15.7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</row>
    <row r="874" spans="1:51" ht="15.7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</row>
    <row r="875" spans="1:51" ht="15.7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</row>
    <row r="876" spans="1:51" ht="15.7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</row>
    <row r="877" spans="1:51" ht="15.7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</row>
    <row r="878" spans="1:51" ht="15.7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</row>
    <row r="879" spans="1:51" ht="15.7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</row>
    <row r="880" spans="1:51" ht="15.7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</row>
    <row r="881" spans="1:51" ht="15.7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</row>
    <row r="882" spans="1:51" ht="15.7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</row>
    <row r="883" spans="1:51" ht="15.7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</row>
    <row r="884" spans="1:51" ht="15.7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</row>
    <row r="885" spans="1:51" ht="15.7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</row>
    <row r="886" spans="1:51" ht="15.7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</row>
    <row r="887" spans="1:51" ht="15.7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</row>
    <row r="888" spans="1:51" ht="15.7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</row>
    <row r="889" spans="1:51" ht="15.7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</row>
    <row r="890" spans="1:51" ht="15.7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</row>
    <row r="891" spans="1:51" ht="15.7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</row>
    <row r="892" spans="1:51" ht="15.7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</row>
    <row r="893" spans="1:51" ht="15.7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</row>
    <row r="894" spans="1:51" ht="15.7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</row>
    <row r="895" spans="1:51" ht="15.7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</row>
    <row r="896" spans="1:51" ht="15.7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</row>
    <row r="897" spans="1:51" ht="15.7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</row>
    <row r="898" spans="1:51" ht="15.7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</row>
    <row r="899" spans="1:51" ht="15.7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</row>
    <row r="900" spans="1:51" ht="15.7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</row>
    <row r="901" spans="1:51" ht="15.7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</row>
    <row r="902" spans="1:51" ht="15.7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</row>
    <row r="903" spans="1:51" ht="15.7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</row>
    <row r="904" spans="1:51" ht="15.7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</row>
    <row r="905" spans="1:51" ht="15.7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</row>
    <row r="906" spans="1:51" ht="15.7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</row>
    <row r="907" spans="1:51" ht="15.7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</row>
    <row r="908" spans="1:51" ht="15.7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</row>
    <row r="909" spans="1:51" ht="15.7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</row>
    <row r="910" spans="1:51" ht="15.7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</row>
    <row r="911" spans="1:51" ht="15.7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</row>
    <row r="912" spans="1:51" ht="15.7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</row>
    <row r="913" spans="1:51" ht="15.7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</row>
    <row r="914" spans="1:51" ht="15.7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</row>
    <row r="915" spans="1:51" ht="15.7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</row>
    <row r="916" spans="1:51" ht="15.7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</row>
    <row r="917" spans="1:51" ht="15.7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</row>
    <row r="918" spans="1:51" ht="15.7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</row>
    <row r="919" spans="1:51" ht="15.7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</row>
    <row r="920" spans="1:51" ht="15.7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</row>
    <row r="921" spans="1:51" ht="15.7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</row>
    <row r="922" spans="1:51" ht="15.7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</row>
    <row r="923" spans="1:51" ht="15.7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</row>
    <row r="924" spans="1:51" ht="15.7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</row>
    <row r="925" spans="1:51" ht="15.7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</row>
    <row r="926" spans="1:51" ht="15.7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</row>
    <row r="927" spans="1:51" ht="15.7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</row>
    <row r="928" spans="1:51" ht="15.7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</row>
    <row r="929" spans="1:51" ht="15.7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</row>
    <row r="930" spans="1:51" ht="15.7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</row>
    <row r="931" spans="1:51" ht="15.7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</row>
    <row r="932" spans="1:51" ht="15.7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</row>
    <row r="933" spans="1:51" ht="15.7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</row>
    <row r="934" spans="1:51" ht="15.7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</row>
    <row r="935" spans="1:51" ht="15.7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</row>
    <row r="936" spans="1:51" ht="15.7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</row>
    <row r="937" spans="1:51" ht="15.7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</row>
    <row r="938" spans="1:51" ht="15.7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</row>
    <row r="939" spans="1:51" ht="15.7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</row>
    <row r="940" spans="1:51" ht="15.7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</row>
    <row r="941" spans="1:51" ht="15.7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</row>
    <row r="942" spans="1:51" ht="15.7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</row>
    <row r="943" spans="1:51" ht="15.7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</row>
    <row r="944" spans="1:51" ht="15.7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</row>
    <row r="945" spans="1:51" ht="15.7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</row>
    <row r="946" spans="1:51" ht="15.7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</row>
    <row r="947" spans="1:51" ht="15.7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</row>
    <row r="948" spans="1:51" ht="15.7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</row>
    <row r="949" spans="1:51" ht="15.7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</row>
    <row r="950" spans="1:51" ht="15.7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</row>
    <row r="951" spans="1:51" ht="15.7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</row>
    <row r="952" spans="1:51" ht="15.7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</row>
    <row r="953" spans="1:51" ht="15.7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</row>
    <row r="954" spans="1:51" ht="15.7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</row>
    <row r="955" spans="1:51" ht="15.7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</row>
    <row r="956" spans="1:51" ht="15.7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</row>
    <row r="957" spans="1:51" ht="15.7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</row>
    <row r="958" spans="1:51" ht="15.7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</row>
    <row r="959" spans="1:51" ht="15.7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</row>
    <row r="960" spans="1:51" ht="15.7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</row>
    <row r="961" spans="1:51" ht="15.7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</row>
    <row r="962" spans="1:51" ht="15.7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</row>
    <row r="963" spans="1:51" ht="15.7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</row>
    <row r="964" spans="1:51" ht="15.7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</row>
    <row r="965" spans="1:51" ht="15.7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</row>
    <row r="966" spans="1:51" ht="15.7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</row>
    <row r="967" spans="1:51" ht="15.7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</row>
    <row r="968" spans="1:51" ht="15.7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</row>
    <row r="969" spans="1:51" ht="15.7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</row>
    <row r="970" spans="1:51" ht="15.7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</row>
    <row r="971" spans="1:51" ht="15.7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</row>
    <row r="972" spans="1:51" ht="15.7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</row>
    <row r="973" spans="1:51" ht="15.7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</row>
    <row r="974" spans="1:51" ht="15.7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</row>
    <row r="975" spans="1:51" ht="15.7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</row>
    <row r="976" spans="1:51" ht="15.7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</row>
    <row r="977" spans="1:51" ht="15.7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</row>
    <row r="978" spans="1:51" ht="15.7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</row>
    <row r="979" spans="1:51" ht="15.7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</row>
    <row r="980" spans="1:51" ht="15.7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</row>
    <row r="981" spans="1:51" ht="15.7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</row>
    <row r="982" spans="1:51" ht="15.7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</row>
    <row r="983" spans="1:51" ht="15.7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</row>
    <row r="984" spans="1:51" ht="15.7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</row>
    <row r="985" spans="1:51" ht="15.7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</row>
    <row r="986" spans="1:51" ht="15.7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</row>
    <row r="987" spans="1:51" ht="15.7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</row>
    <row r="988" spans="1:51" ht="15.7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</row>
    <row r="989" spans="1:51" ht="15.7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</row>
    <row r="990" spans="1:51" ht="15.7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</row>
    <row r="991" spans="1:51" ht="15.7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</row>
    <row r="992" spans="1:51" ht="15.7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</row>
    <row r="993" spans="1:51" ht="15.7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</row>
    <row r="994" spans="1:51" ht="15.7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</row>
    <row r="995" spans="1:51" ht="15.7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</row>
    <row r="996" spans="1:51" ht="15.7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</row>
    <row r="997" spans="1:51" ht="15.7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</row>
    <row r="998" spans="1:51" ht="15.7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</row>
    <row r="999" spans="1:51" ht="15.7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</row>
    <row r="1000" spans="1:51" ht="15.7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</row>
  </sheetData>
  <mergeCells count="28">
    <mergeCell ref="H6:J6"/>
    <mergeCell ref="K6:M6"/>
    <mergeCell ref="N6:P6"/>
    <mergeCell ref="AJ10:AY12"/>
    <mergeCell ref="AI11:AI12"/>
    <mergeCell ref="H2:Q3"/>
    <mergeCell ref="H4:J4"/>
    <mergeCell ref="K4:M4"/>
    <mergeCell ref="N4:P4"/>
    <mergeCell ref="H5:J5"/>
    <mergeCell ref="K5:M5"/>
    <mergeCell ref="N5:P5"/>
    <mergeCell ref="AR13:AY13"/>
    <mergeCell ref="A11:A12"/>
    <mergeCell ref="R11:R12"/>
    <mergeCell ref="B57:I57"/>
    <mergeCell ref="J57:Q57"/>
    <mergeCell ref="S57:Z57"/>
    <mergeCell ref="B10:Q12"/>
    <mergeCell ref="S10:AH12"/>
    <mergeCell ref="B13:I13"/>
    <mergeCell ref="J13:Q13"/>
    <mergeCell ref="S13:Z13"/>
    <mergeCell ref="AA13:AH13"/>
    <mergeCell ref="AA57:AH57"/>
    <mergeCell ref="AJ57:AQ57"/>
    <mergeCell ref="AR57:AY57"/>
    <mergeCell ref="AJ13:AQ13"/>
  </mergeCells>
  <printOptions horizontalCentered="1" verticalCentered="1"/>
  <pageMargins left="0" right="0" top="0" bottom="0" header="0" footer="0"/>
  <pageSetup paperSize="9" pageOrder="overThenDown" orientation="portrait"/>
  <colBreaks count="1" manualBreakCount="1">
    <brk id="1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Output (W)</vt:lpstr>
      <vt:lpstr>Flow (L-h)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</dc:creator>
  <cp:lastModifiedBy>Thomas Saltoft Søndergaard Malm</cp:lastModifiedBy>
  <dcterms:created xsi:type="dcterms:W3CDTF">2013-09-12T08:45:22Z</dcterms:created>
  <dcterms:modified xsi:type="dcterms:W3CDTF">2026-05-19T18:59:40Z</dcterms:modified>
</cp:coreProperties>
</file>