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eucsj-my.sharepoint.com/personal/thsm_eucsj_dk/Documents/Skrivebord/"/>
    </mc:Choice>
  </mc:AlternateContent>
  <xr:revisionPtr revIDLastSave="0" documentId="8_{7A1EAEA9-9C94-4105-86BA-EB0A6669D0FA}" xr6:coauthVersionLast="47" xr6:coauthVersionMax="47" xr10:uidLastSave="{00000000-0000-0000-0000-000000000000}"/>
  <bookViews>
    <workbookView xWindow="2196" yWindow="2196" windowWidth="17280" windowHeight="9960" xr2:uid="{00000000-000D-0000-FFFF-FFFF00000000}"/>
  </bookViews>
  <sheets>
    <sheet name="Output (W)" sheetId="1" r:id="rId1"/>
    <sheet name="Flow (L-h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+s0dtqVyjp7gR76+CxjX6zGBgb+GLGTKqsTwtfXTKLM="/>
    </ext>
  </extLst>
</workbook>
</file>

<file path=xl/calcChain.xml><?xml version="1.0" encoding="utf-8"?>
<calcChain xmlns="http://schemas.openxmlformats.org/spreadsheetml/2006/main">
  <c r="Q6" i="1" l="1"/>
  <c r="Q24" i="1"/>
  <c r="Q16" i="1" s="1"/>
  <c r="AA57" i="2"/>
  <c r="S57" i="2"/>
  <c r="AY15" i="2"/>
  <c r="AY55" i="2" s="1"/>
  <c r="AX15" i="2"/>
  <c r="AX55" i="2" s="1"/>
  <c r="AW15" i="2"/>
  <c r="AW55" i="2" s="1"/>
  <c r="AV15" i="2"/>
  <c r="AV55" i="2" s="1"/>
  <c r="AU15" i="2"/>
  <c r="AU55" i="2" s="1"/>
  <c r="AT15" i="2"/>
  <c r="AT55" i="2" s="1"/>
  <c r="AS15" i="2"/>
  <c r="AS55" i="2" s="1"/>
  <c r="AR15" i="2"/>
  <c r="AR55" i="2" s="1"/>
  <c r="AQ15" i="2"/>
  <c r="AQ55" i="2" s="1"/>
  <c r="AP15" i="2"/>
  <c r="AP55" i="2" s="1"/>
  <c r="AO15" i="2"/>
  <c r="AO55" i="2" s="1"/>
  <c r="AN15" i="2"/>
  <c r="AN55" i="2" s="1"/>
  <c r="AM15" i="2"/>
  <c r="AM55" i="2" s="1"/>
  <c r="AL15" i="2"/>
  <c r="AL55" i="2" s="1"/>
  <c r="AK15" i="2"/>
  <c r="AK55" i="2" s="1"/>
  <c r="AJ15" i="2"/>
  <c r="AJ55" i="2" s="1"/>
  <c r="AH15" i="2"/>
  <c r="AH55" i="2" s="1"/>
  <c r="AG15" i="2"/>
  <c r="AG55" i="2" s="1"/>
  <c r="AF15" i="2"/>
  <c r="AF55" i="2" s="1"/>
  <c r="AE15" i="2"/>
  <c r="AE55" i="2" s="1"/>
  <c r="AD15" i="2"/>
  <c r="AD55" i="2" s="1"/>
  <c r="AC15" i="2"/>
  <c r="AC55" i="2" s="1"/>
  <c r="AB15" i="2"/>
  <c r="AB55" i="2" s="1"/>
  <c r="AA15" i="2"/>
  <c r="AA55" i="2" s="1"/>
  <c r="Z15" i="2"/>
  <c r="Z55" i="2" s="1"/>
  <c r="Y15" i="2"/>
  <c r="Y55" i="2" s="1"/>
  <c r="X15" i="2"/>
  <c r="X55" i="2" s="1"/>
  <c r="W15" i="2"/>
  <c r="W55" i="2" s="1"/>
  <c r="V15" i="2"/>
  <c r="V55" i="2" s="1"/>
  <c r="U15" i="2"/>
  <c r="U55" i="2" s="1"/>
  <c r="T15" i="2"/>
  <c r="T55" i="2" s="1"/>
  <c r="S15" i="2"/>
  <c r="S55" i="2" s="1"/>
  <c r="Q15" i="2"/>
  <c r="Q55" i="2" s="1"/>
  <c r="P15" i="2"/>
  <c r="P55" i="2" s="1"/>
  <c r="O15" i="2"/>
  <c r="O55" i="2" s="1"/>
  <c r="N15" i="2"/>
  <c r="N55" i="2" s="1"/>
  <c r="M15" i="2"/>
  <c r="M55" i="2" s="1"/>
  <c r="L15" i="2"/>
  <c r="L55" i="2" s="1"/>
  <c r="K15" i="2"/>
  <c r="K55" i="2" s="1"/>
  <c r="J15" i="2"/>
  <c r="J55" i="2" s="1"/>
  <c r="I15" i="2"/>
  <c r="I55" i="2" s="1"/>
  <c r="H15" i="2"/>
  <c r="H55" i="2" s="1"/>
  <c r="G15" i="2"/>
  <c r="G55" i="2" s="1"/>
  <c r="F15" i="2"/>
  <c r="F55" i="2" s="1"/>
  <c r="E15" i="2"/>
  <c r="E55" i="2" s="1"/>
  <c r="D15" i="2"/>
  <c r="D55" i="2" s="1"/>
  <c r="C15" i="2"/>
  <c r="C55" i="2" s="1"/>
  <c r="B15" i="2"/>
  <c r="B55" i="2" s="1"/>
  <c r="AY14" i="2"/>
  <c r="AY56" i="2" s="1"/>
  <c r="AX14" i="2"/>
  <c r="AX56" i="2" s="1"/>
  <c r="AW14" i="2"/>
  <c r="AW56" i="2" s="1"/>
  <c r="AV14" i="2"/>
  <c r="AV56" i="2" s="1"/>
  <c r="AU14" i="2"/>
  <c r="AU56" i="2" s="1"/>
  <c r="AT14" i="2"/>
  <c r="AT56" i="2" s="1"/>
  <c r="AS14" i="2"/>
  <c r="AS56" i="2" s="1"/>
  <c r="AR14" i="2"/>
  <c r="AR56" i="2" s="1"/>
  <c r="AQ14" i="2"/>
  <c r="AQ56" i="2" s="1"/>
  <c r="AP14" i="2"/>
  <c r="AP56" i="2" s="1"/>
  <c r="AO14" i="2"/>
  <c r="AO56" i="2" s="1"/>
  <c r="AN14" i="2"/>
  <c r="AN56" i="2" s="1"/>
  <c r="AM14" i="2"/>
  <c r="AM56" i="2" s="1"/>
  <c r="AL14" i="2"/>
  <c r="AL56" i="2" s="1"/>
  <c r="AK14" i="2"/>
  <c r="AK56" i="2" s="1"/>
  <c r="AJ14" i="2"/>
  <c r="AJ56" i="2" s="1"/>
  <c r="AH14" i="2"/>
  <c r="AH56" i="2" s="1"/>
  <c r="AG14" i="2"/>
  <c r="AG56" i="2" s="1"/>
  <c r="AF14" i="2"/>
  <c r="AF56" i="2" s="1"/>
  <c r="AE14" i="2"/>
  <c r="AE56" i="2" s="1"/>
  <c r="AD14" i="2"/>
  <c r="AD56" i="2" s="1"/>
  <c r="AC14" i="2"/>
  <c r="AC56" i="2" s="1"/>
  <c r="AB14" i="2"/>
  <c r="AB56" i="2" s="1"/>
  <c r="AA14" i="2"/>
  <c r="AA56" i="2" s="1"/>
  <c r="Z14" i="2"/>
  <c r="Z56" i="2" s="1"/>
  <c r="Y14" i="2"/>
  <c r="Y56" i="2" s="1"/>
  <c r="X14" i="2"/>
  <c r="X56" i="2" s="1"/>
  <c r="W14" i="2"/>
  <c r="W56" i="2" s="1"/>
  <c r="V14" i="2"/>
  <c r="V56" i="2" s="1"/>
  <c r="U14" i="2"/>
  <c r="U56" i="2" s="1"/>
  <c r="T14" i="2"/>
  <c r="T56" i="2" s="1"/>
  <c r="S14" i="2"/>
  <c r="S56" i="2" s="1"/>
  <c r="Q14" i="2"/>
  <c r="Q56" i="2" s="1"/>
  <c r="P14" i="2"/>
  <c r="P56" i="2" s="1"/>
  <c r="O14" i="2"/>
  <c r="O56" i="2" s="1"/>
  <c r="N14" i="2"/>
  <c r="N56" i="2" s="1"/>
  <c r="M14" i="2"/>
  <c r="M56" i="2" s="1"/>
  <c r="L14" i="2"/>
  <c r="L56" i="2" s="1"/>
  <c r="K14" i="2"/>
  <c r="K56" i="2" s="1"/>
  <c r="J14" i="2"/>
  <c r="J56" i="2" s="1"/>
  <c r="I14" i="2"/>
  <c r="I56" i="2" s="1"/>
  <c r="H14" i="2"/>
  <c r="H56" i="2" s="1"/>
  <c r="G14" i="2"/>
  <c r="G56" i="2" s="1"/>
  <c r="F14" i="2"/>
  <c r="F56" i="2" s="1"/>
  <c r="E14" i="2"/>
  <c r="E56" i="2" s="1"/>
  <c r="D14" i="2"/>
  <c r="D56" i="2" s="1"/>
  <c r="C14" i="2"/>
  <c r="C56" i="2" s="1"/>
  <c r="B14" i="2"/>
  <c r="B56" i="2" s="1"/>
  <c r="AR13" i="2"/>
  <c r="AR57" i="2" s="1"/>
  <c r="AJ13" i="2"/>
  <c r="AJ57" i="2" s="1"/>
  <c r="J13" i="2"/>
  <c r="J57" i="2" s="1"/>
  <c r="B13" i="2"/>
  <c r="B57" i="2" s="1"/>
  <c r="K8" i="2"/>
  <c r="N6" i="2"/>
  <c r="K6" i="2"/>
  <c r="H6" i="2"/>
  <c r="AY94" i="1"/>
  <c r="AX94" i="1"/>
  <c r="AX60" i="1" s="1"/>
  <c r="AX60" i="2" s="1"/>
  <c r="AW94" i="1"/>
  <c r="AW60" i="1" s="1"/>
  <c r="AW60" i="2" s="1"/>
  <c r="AV94" i="1"/>
  <c r="AU94" i="1"/>
  <c r="AT94" i="1"/>
  <c r="AT60" i="1" s="1"/>
  <c r="AS94" i="1"/>
  <c r="AR94" i="1"/>
  <c r="AQ94" i="1"/>
  <c r="AP94" i="1"/>
  <c r="AP60" i="1" s="1"/>
  <c r="AP60" i="2" s="1"/>
  <c r="AO94" i="1"/>
  <c r="AO60" i="1" s="1"/>
  <c r="AO60" i="2" s="1"/>
  <c r="AN94" i="1"/>
  <c r="AN60" i="1" s="1"/>
  <c r="AM94" i="1"/>
  <c r="AL94" i="1"/>
  <c r="AK94" i="1"/>
  <c r="AJ94" i="1"/>
  <c r="AH94" i="1"/>
  <c r="AH60" i="1" s="1"/>
  <c r="AH60" i="2" s="1"/>
  <c r="AG94" i="1"/>
  <c r="AG60" i="1" s="1"/>
  <c r="AG60" i="2" s="1"/>
  <c r="AF94" i="1"/>
  <c r="AE94" i="1"/>
  <c r="AD94" i="1"/>
  <c r="AC94" i="1"/>
  <c r="AB94" i="1"/>
  <c r="AA94" i="1"/>
  <c r="AA60" i="1" s="1"/>
  <c r="Z94" i="1"/>
  <c r="Z60" i="1" s="1"/>
  <c r="Z60" i="2" s="1"/>
  <c r="Y94" i="1"/>
  <c r="Y60" i="1" s="1"/>
  <c r="Y60" i="2" s="1"/>
  <c r="X94" i="1"/>
  <c r="W94" i="1"/>
  <c r="V94" i="1"/>
  <c r="U94" i="1"/>
  <c r="U60" i="1" s="1"/>
  <c r="T94" i="1"/>
  <c r="S94" i="1"/>
  <c r="R94" i="1"/>
  <c r="AI94" i="1" s="1"/>
  <c r="Q94" i="1"/>
  <c r="Q60" i="1" s="1"/>
  <c r="Q60" i="2" s="1"/>
  <c r="P94" i="1"/>
  <c r="O94" i="1"/>
  <c r="O60" i="1" s="1"/>
  <c r="N94" i="1"/>
  <c r="M94" i="1"/>
  <c r="L94" i="1"/>
  <c r="K94" i="1"/>
  <c r="J94" i="1"/>
  <c r="I94" i="1"/>
  <c r="I60" i="1" s="1"/>
  <c r="I60" i="2" s="1"/>
  <c r="H94" i="1"/>
  <c r="G94" i="1"/>
  <c r="F94" i="1"/>
  <c r="E94" i="1"/>
  <c r="D94" i="1"/>
  <c r="C94" i="1"/>
  <c r="C60" i="1" s="1"/>
  <c r="B94" i="1"/>
  <c r="B65" i="1"/>
  <c r="A63" i="1"/>
  <c r="A63" i="2" s="1"/>
  <c r="AY62" i="1"/>
  <c r="AY62" i="2" s="1"/>
  <c r="AX62" i="1"/>
  <c r="AX62" i="2" s="1"/>
  <c r="AW62" i="1"/>
  <c r="AW62" i="2" s="1"/>
  <c r="AV62" i="1"/>
  <c r="AV62" i="2" s="1"/>
  <c r="AU62" i="1"/>
  <c r="AU62" i="2" s="1"/>
  <c r="AT62" i="1"/>
  <c r="AT62" i="2" s="1"/>
  <c r="AS62" i="1"/>
  <c r="AS62" i="2" s="1"/>
  <c r="AR62" i="1"/>
  <c r="AR62" i="2" s="1"/>
  <c r="AQ62" i="1"/>
  <c r="AQ62" i="2" s="1"/>
  <c r="AP62" i="1"/>
  <c r="AP62" i="2" s="1"/>
  <c r="AO62" i="1"/>
  <c r="AO62" i="2" s="1"/>
  <c r="AN62" i="1"/>
  <c r="AN62" i="2" s="1"/>
  <c r="AM62" i="1"/>
  <c r="AM62" i="2" s="1"/>
  <c r="AL62" i="1"/>
  <c r="AL62" i="2" s="1"/>
  <c r="AK62" i="1"/>
  <c r="AK62" i="2" s="1"/>
  <c r="AJ62" i="1"/>
  <c r="AJ62" i="2" s="1"/>
  <c r="AH62" i="1"/>
  <c r="AH62" i="2" s="1"/>
  <c r="AG62" i="1"/>
  <c r="AG62" i="2" s="1"/>
  <c r="AF62" i="1"/>
  <c r="AF62" i="2" s="1"/>
  <c r="AE62" i="1"/>
  <c r="AE62" i="2" s="1"/>
  <c r="AD62" i="1"/>
  <c r="AD62" i="2" s="1"/>
  <c r="AC62" i="1"/>
  <c r="AC62" i="2" s="1"/>
  <c r="AB62" i="1"/>
  <c r="AB62" i="2" s="1"/>
  <c r="AA62" i="1"/>
  <c r="AA62" i="2" s="1"/>
  <c r="Z62" i="1"/>
  <c r="Z62" i="2" s="1"/>
  <c r="Y62" i="1"/>
  <c r="Y62" i="2" s="1"/>
  <c r="X62" i="1"/>
  <c r="X62" i="2" s="1"/>
  <c r="W62" i="1"/>
  <c r="W62" i="2" s="1"/>
  <c r="V62" i="1"/>
  <c r="V62" i="2" s="1"/>
  <c r="U62" i="1"/>
  <c r="U62" i="2" s="1"/>
  <c r="T62" i="1"/>
  <c r="T62" i="2" s="1"/>
  <c r="S62" i="1"/>
  <c r="S62" i="2" s="1"/>
  <c r="Q62" i="1"/>
  <c r="Q62" i="2" s="1"/>
  <c r="P62" i="1"/>
  <c r="P62" i="2" s="1"/>
  <c r="O62" i="1"/>
  <c r="O62" i="2" s="1"/>
  <c r="N62" i="1"/>
  <c r="N62" i="2" s="1"/>
  <c r="M62" i="1"/>
  <c r="M62" i="2" s="1"/>
  <c r="L62" i="1"/>
  <c r="L62" i="2" s="1"/>
  <c r="K62" i="1"/>
  <c r="K62" i="2" s="1"/>
  <c r="J62" i="1"/>
  <c r="J62" i="2" s="1"/>
  <c r="I62" i="1"/>
  <c r="I62" i="2" s="1"/>
  <c r="H62" i="1"/>
  <c r="H62" i="2" s="1"/>
  <c r="G62" i="1"/>
  <c r="G62" i="2" s="1"/>
  <c r="F62" i="1"/>
  <c r="F62" i="2" s="1"/>
  <c r="E62" i="1"/>
  <c r="E62" i="2" s="1"/>
  <c r="D62" i="1"/>
  <c r="D62" i="2" s="1"/>
  <c r="C62" i="1"/>
  <c r="C62" i="2" s="1"/>
  <c r="B62" i="1"/>
  <c r="B62" i="2" s="1"/>
  <c r="AY61" i="1"/>
  <c r="AY61" i="2" s="1"/>
  <c r="AX61" i="1"/>
  <c r="AX61" i="2" s="1"/>
  <c r="AW61" i="1"/>
  <c r="AW61" i="2" s="1"/>
  <c r="AV61" i="1"/>
  <c r="AV61" i="2" s="1"/>
  <c r="AU61" i="1"/>
  <c r="AU61" i="2" s="1"/>
  <c r="AT61" i="1"/>
  <c r="AT61" i="2" s="1"/>
  <c r="AS61" i="1"/>
  <c r="AS61" i="2" s="1"/>
  <c r="AR61" i="1"/>
  <c r="AR61" i="2" s="1"/>
  <c r="AQ61" i="1"/>
  <c r="AQ61" i="2" s="1"/>
  <c r="AP61" i="1"/>
  <c r="AP61" i="2" s="1"/>
  <c r="AO61" i="1"/>
  <c r="AO61" i="2" s="1"/>
  <c r="AN61" i="1"/>
  <c r="AN61" i="2" s="1"/>
  <c r="AM61" i="1"/>
  <c r="AM61" i="2" s="1"/>
  <c r="AL61" i="1"/>
  <c r="AL61" i="2" s="1"/>
  <c r="AK61" i="1"/>
  <c r="AK61" i="2" s="1"/>
  <c r="AJ61" i="1"/>
  <c r="AJ61" i="2" s="1"/>
  <c r="AH61" i="1"/>
  <c r="AH61" i="2" s="1"/>
  <c r="AG61" i="1"/>
  <c r="AG61" i="2" s="1"/>
  <c r="AF61" i="1"/>
  <c r="AF61" i="2" s="1"/>
  <c r="AE61" i="1"/>
  <c r="AE61" i="2" s="1"/>
  <c r="AD61" i="1"/>
  <c r="AD61" i="2" s="1"/>
  <c r="AC61" i="1"/>
  <c r="AC61" i="2" s="1"/>
  <c r="AB61" i="1"/>
  <c r="AB61" i="2" s="1"/>
  <c r="AA61" i="1"/>
  <c r="AA61" i="2" s="1"/>
  <c r="Z61" i="1"/>
  <c r="Z61" i="2" s="1"/>
  <c r="Y61" i="1"/>
  <c r="Y61" i="2" s="1"/>
  <c r="X61" i="1"/>
  <c r="X61" i="2" s="1"/>
  <c r="W61" i="1"/>
  <c r="W61" i="2" s="1"/>
  <c r="V61" i="1"/>
  <c r="V61" i="2" s="1"/>
  <c r="U61" i="1"/>
  <c r="U61" i="2" s="1"/>
  <c r="T61" i="1"/>
  <c r="T61" i="2" s="1"/>
  <c r="S61" i="1"/>
  <c r="S61" i="2" s="1"/>
  <c r="Q61" i="1"/>
  <c r="Q61" i="2" s="1"/>
  <c r="P61" i="1"/>
  <c r="P61" i="2" s="1"/>
  <c r="O61" i="1"/>
  <c r="O61" i="2" s="1"/>
  <c r="N61" i="1"/>
  <c r="N61" i="2" s="1"/>
  <c r="M61" i="1"/>
  <c r="M61" i="2" s="1"/>
  <c r="L61" i="1"/>
  <c r="L61" i="2" s="1"/>
  <c r="K61" i="1"/>
  <c r="K61" i="2" s="1"/>
  <c r="J61" i="1"/>
  <c r="J61" i="2" s="1"/>
  <c r="I61" i="1"/>
  <c r="I61" i="2" s="1"/>
  <c r="H61" i="1"/>
  <c r="H61" i="2" s="1"/>
  <c r="G61" i="1"/>
  <c r="G61" i="2" s="1"/>
  <c r="F61" i="1"/>
  <c r="F61" i="2" s="1"/>
  <c r="E61" i="1"/>
  <c r="E61" i="2" s="1"/>
  <c r="D61" i="1"/>
  <c r="D61" i="2" s="1"/>
  <c r="C61" i="1"/>
  <c r="C61" i="2" s="1"/>
  <c r="B61" i="1"/>
  <c r="B61" i="2" s="1"/>
  <c r="AY60" i="1"/>
  <c r="AY60" i="2" s="1"/>
  <c r="AV60" i="1"/>
  <c r="AV60" i="2" s="1"/>
  <c r="AU60" i="1"/>
  <c r="AU60" i="2" s="1"/>
  <c r="AS60" i="1"/>
  <c r="AS60" i="2" s="1"/>
  <c r="AR60" i="1"/>
  <c r="AR60" i="2" s="1"/>
  <c r="AQ60" i="1"/>
  <c r="AQ60" i="2" s="1"/>
  <c r="AM60" i="1"/>
  <c r="AM60" i="2" s="1"/>
  <c r="AL60" i="1"/>
  <c r="AL60" i="2" s="1"/>
  <c r="AK60" i="1"/>
  <c r="AK60" i="2" s="1"/>
  <c r="AJ60" i="1"/>
  <c r="AJ60" i="2" s="1"/>
  <c r="AF60" i="1"/>
  <c r="AF60" i="2" s="1"/>
  <c r="AE60" i="1"/>
  <c r="AE60" i="2" s="1"/>
  <c r="AD60" i="1"/>
  <c r="AD60" i="2" s="1"/>
  <c r="AC60" i="1"/>
  <c r="AC60" i="2" s="1"/>
  <c r="AB60" i="1"/>
  <c r="AB60" i="2" s="1"/>
  <c r="X60" i="1"/>
  <c r="X60" i="2" s="1"/>
  <c r="W60" i="1"/>
  <c r="W60" i="2" s="1"/>
  <c r="V60" i="1"/>
  <c r="V60" i="2" s="1"/>
  <c r="T60" i="1"/>
  <c r="T60" i="2" s="1"/>
  <c r="S60" i="1"/>
  <c r="S60" i="2" s="1"/>
  <c r="P60" i="1"/>
  <c r="P60" i="2" s="1"/>
  <c r="N60" i="1"/>
  <c r="N60" i="2" s="1"/>
  <c r="M60" i="1"/>
  <c r="M60" i="2" s="1"/>
  <c r="L60" i="1"/>
  <c r="L60" i="2" s="1"/>
  <c r="K60" i="1"/>
  <c r="K60" i="2" s="1"/>
  <c r="J60" i="1"/>
  <c r="J60" i="2" s="1"/>
  <c r="H60" i="1"/>
  <c r="H60" i="2" s="1"/>
  <c r="G60" i="1"/>
  <c r="G60" i="2" s="1"/>
  <c r="F60" i="1"/>
  <c r="F60" i="2" s="1"/>
  <c r="E60" i="1"/>
  <c r="E60" i="2" s="1"/>
  <c r="D60" i="1"/>
  <c r="D60" i="2" s="1"/>
  <c r="B60" i="1"/>
  <c r="B60" i="2" s="1"/>
  <c r="AY59" i="1"/>
  <c r="AY59" i="2" s="1"/>
  <c r="AX59" i="1"/>
  <c r="AX59" i="2" s="1"/>
  <c r="AW59" i="1"/>
  <c r="AW59" i="2" s="1"/>
  <c r="AV59" i="1"/>
  <c r="AV59" i="2" s="1"/>
  <c r="AU59" i="1"/>
  <c r="AU59" i="2" s="1"/>
  <c r="AT59" i="1"/>
  <c r="AT59" i="2" s="1"/>
  <c r="AS59" i="1"/>
  <c r="AS59" i="2" s="1"/>
  <c r="AR59" i="1"/>
  <c r="AR59" i="2" s="1"/>
  <c r="AQ59" i="1"/>
  <c r="AQ59" i="2" s="1"/>
  <c r="AP59" i="1"/>
  <c r="AP59" i="2" s="1"/>
  <c r="AO59" i="1"/>
  <c r="AO59" i="2" s="1"/>
  <c r="AN59" i="1"/>
  <c r="AN59" i="2" s="1"/>
  <c r="AM59" i="1"/>
  <c r="AM59" i="2" s="1"/>
  <c r="AL59" i="1"/>
  <c r="AL59" i="2" s="1"/>
  <c r="AK59" i="1"/>
  <c r="AK59" i="2" s="1"/>
  <c r="AJ59" i="1"/>
  <c r="AJ59" i="2" s="1"/>
  <c r="AH59" i="1"/>
  <c r="AH59" i="2" s="1"/>
  <c r="AG59" i="1"/>
  <c r="AG59" i="2" s="1"/>
  <c r="AF59" i="1"/>
  <c r="AF59" i="2" s="1"/>
  <c r="AE59" i="1"/>
  <c r="AE59" i="2" s="1"/>
  <c r="AD59" i="1"/>
  <c r="AD59" i="2" s="1"/>
  <c r="AC59" i="1"/>
  <c r="AC59" i="2" s="1"/>
  <c r="AB59" i="1"/>
  <c r="AB59" i="2" s="1"/>
  <c r="AA59" i="1"/>
  <c r="AA59" i="2" s="1"/>
  <c r="Z59" i="1"/>
  <c r="Z59" i="2" s="1"/>
  <c r="Y59" i="1"/>
  <c r="Y59" i="2" s="1"/>
  <c r="X59" i="1"/>
  <c r="X59" i="2" s="1"/>
  <c r="W59" i="1"/>
  <c r="W59" i="2" s="1"/>
  <c r="V59" i="1"/>
  <c r="V59" i="2" s="1"/>
  <c r="U59" i="1"/>
  <c r="U59" i="2" s="1"/>
  <c r="T59" i="1"/>
  <c r="T59" i="2" s="1"/>
  <c r="S59" i="1"/>
  <c r="S59" i="2" s="1"/>
  <c r="Q59" i="1"/>
  <c r="Q59" i="2" s="1"/>
  <c r="P59" i="1"/>
  <c r="P59" i="2" s="1"/>
  <c r="O59" i="1"/>
  <c r="O59" i="2" s="1"/>
  <c r="N59" i="1"/>
  <c r="N59" i="2" s="1"/>
  <c r="M59" i="1"/>
  <c r="M59" i="2" s="1"/>
  <c r="L59" i="1"/>
  <c r="L59" i="2" s="1"/>
  <c r="K59" i="1"/>
  <c r="K59" i="2" s="1"/>
  <c r="J59" i="1"/>
  <c r="J59" i="2" s="1"/>
  <c r="I59" i="1"/>
  <c r="I59" i="2" s="1"/>
  <c r="H59" i="1"/>
  <c r="H59" i="2" s="1"/>
  <c r="G59" i="1"/>
  <c r="G59" i="2" s="1"/>
  <c r="F59" i="1"/>
  <c r="F59" i="2" s="1"/>
  <c r="E59" i="1"/>
  <c r="E59" i="2" s="1"/>
  <c r="D59" i="1"/>
  <c r="D59" i="2" s="1"/>
  <c r="C59" i="1"/>
  <c r="C59" i="2" s="1"/>
  <c r="B59" i="1"/>
  <c r="B59" i="2" s="1"/>
  <c r="AR57" i="1"/>
  <c r="AJ57" i="1"/>
  <c r="AA57" i="1"/>
  <c r="S57" i="1"/>
  <c r="J57" i="1"/>
  <c r="B57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Y24" i="1"/>
  <c r="AY54" i="1" s="1"/>
  <c r="AX24" i="1"/>
  <c r="AX22" i="1" s="1"/>
  <c r="AW24" i="1"/>
  <c r="AW32" i="1" s="1"/>
  <c r="AV24" i="1"/>
  <c r="AV47" i="1" s="1"/>
  <c r="AU24" i="1"/>
  <c r="AU18" i="1" s="1"/>
  <c r="AS24" i="1"/>
  <c r="AS51" i="1" s="1"/>
  <c r="AQ24" i="1"/>
  <c r="AQ33" i="1" s="1"/>
  <c r="AO24" i="1"/>
  <c r="AO28" i="1" s="1"/>
  <c r="AM24" i="1"/>
  <c r="AM23" i="1" s="1"/>
  <c r="AL24" i="1"/>
  <c r="AL28" i="1" s="1"/>
  <c r="AK24" i="1"/>
  <c r="AK34" i="1" s="1"/>
  <c r="AJ24" i="1"/>
  <c r="AJ34" i="1" s="1"/>
  <c r="AH24" i="1"/>
  <c r="AH34" i="1" s="1"/>
  <c r="AG24" i="1"/>
  <c r="AG23" i="1" s="1"/>
  <c r="AF24" i="1"/>
  <c r="AF35" i="1" s="1"/>
  <c r="AE24" i="1"/>
  <c r="AE50" i="1" s="1"/>
  <c r="AD24" i="1"/>
  <c r="AD23" i="1" s="1"/>
  <c r="AB24" i="1"/>
  <c r="AB53" i="1" s="1"/>
  <c r="Z24" i="1"/>
  <c r="Z48" i="1" s="1"/>
  <c r="Y24" i="1"/>
  <c r="Y23" i="1" s="1"/>
  <c r="X24" i="1"/>
  <c r="X31" i="1" s="1"/>
  <c r="W24" i="1"/>
  <c r="W54" i="1" s="1"/>
  <c r="V24" i="1"/>
  <c r="V31" i="1" s="1"/>
  <c r="T24" i="1"/>
  <c r="T29" i="1" s="1"/>
  <c r="S24" i="1"/>
  <c r="S51" i="1" s="1"/>
  <c r="N24" i="1"/>
  <c r="N49" i="1" s="1"/>
  <c r="M24" i="1"/>
  <c r="M23" i="1" s="1"/>
  <c r="L24" i="1"/>
  <c r="L54" i="1" s="1"/>
  <c r="K24" i="1"/>
  <c r="K35" i="1" s="1"/>
  <c r="J24" i="1"/>
  <c r="J49" i="1" s="1"/>
  <c r="I24" i="1"/>
  <c r="I35" i="1" s="1"/>
  <c r="H24" i="1"/>
  <c r="H23" i="1" s="1"/>
  <c r="G24" i="1"/>
  <c r="G30" i="1" s="1"/>
  <c r="F24" i="1"/>
  <c r="F48" i="1" s="1"/>
  <c r="E24" i="1"/>
  <c r="E30" i="1" s="1"/>
  <c r="B24" i="1"/>
  <c r="B26" i="1" s="1"/>
  <c r="A15" i="1"/>
  <c r="R55" i="1" s="1"/>
  <c r="A14" i="1"/>
  <c r="AI14" i="1" s="1"/>
  <c r="A13" i="1"/>
  <c r="R57" i="1" s="1"/>
  <c r="A11" i="1"/>
  <c r="A11" i="2" s="1"/>
  <c r="AI10" i="1"/>
  <c r="B10" i="1"/>
  <c r="B10" i="2" s="1"/>
  <c r="A10" i="1"/>
  <c r="R10" i="1" s="1"/>
  <c r="H8" i="1"/>
  <c r="H8" i="2" s="1"/>
  <c r="D7" i="1"/>
  <c r="D7" i="2" s="1"/>
  <c r="D6" i="1"/>
  <c r="D6" i="2" s="1"/>
  <c r="D5" i="1"/>
  <c r="D5" i="2" s="1"/>
  <c r="N4" i="1"/>
  <c r="N4" i="2" s="1"/>
  <c r="K4" i="1"/>
  <c r="K4" i="2" s="1"/>
  <c r="H4" i="1"/>
  <c r="H4" i="2" s="1"/>
  <c r="D4" i="1"/>
  <c r="D4" i="2" s="1"/>
  <c r="H3" i="1"/>
  <c r="D3" i="1"/>
  <c r="D3" i="2" s="1"/>
  <c r="O2" i="1"/>
  <c r="Q54" i="1" l="1"/>
  <c r="B18" i="1"/>
  <c r="B16" i="1"/>
  <c r="N18" i="1"/>
  <c r="AF18" i="1"/>
  <c r="AE18" i="1"/>
  <c r="AB17" i="1"/>
  <c r="AV16" i="1"/>
  <c r="AE23" i="1"/>
  <c r="K17" i="1"/>
  <c r="AK17" i="1"/>
  <c r="V18" i="1"/>
  <c r="X18" i="1"/>
  <c r="F20" i="1"/>
  <c r="AS16" i="1"/>
  <c r="AS20" i="1"/>
  <c r="AS18" i="1"/>
  <c r="AB19" i="1"/>
  <c r="H17" i="1"/>
  <c r="AS19" i="1"/>
  <c r="AB21" i="1"/>
  <c r="AS17" i="1"/>
  <c r="AS21" i="1"/>
  <c r="AS23" i="1"/>
  <c r="K16" i="1"/>
  <c r="AB16" i="1"/>
  <c r="W20" i="1"/>
  <c r="AO16" i="1"/>
  <c r="G17" i="1"/>
  <c r="W18" i="1"/>
  <c r="W22" i="1"/>
  <c r="AM18" i="1"/>
  <c r="AU22" i="1"/>
  <c r="W17" i="1"/>
  <c r="W21" i="1"/>
  <c r="X17" i="1"/>
  <c r="G16" i="1"/>
  <c r="W16" i="1"/>
  <c r="H20" i="1"/>
  <c r="AG18" i="1"/>
  <c r="X16" i="1"/>
  <c r="AG17" i="1"/>
  <c r="H19" i="1"/>
  <c r="AG16" i="1"/>
  <c r="T19" i="1"/>
  <c r="H18" i="1"/>
  <c r="AG19" i="1"/>
  <c r="T20" i="1"/>
  <c r="H16" i="1"/>
  <c r="AE22" i="1"/>
  <c r="M17" i="1"/>
  <c r="AV22" i="1"/>
  <c r="M16" i="1"/>
  <c r="M19" i="1"/>
  <c r="AE20" i="1"/>
  <c r="W19" i="1"/>
  <c r="AV20" i="1"/>
  <c r="W23" i="1"/>
  <c r="AE16" i="1"/>
  <c r="AE17" i="1"/>
  <c r="AE19" i="1"/>
  <c r="AE21" i="1"/>
  <c r="AV23" i="1"/>
  <c r="AO17" i="1"/>
  <c r="AO18" i="1"/>
  <c r="AV19" i="1"/>
  <c r="AV21" i="1"/>
  <c r="AV42" i="1"/>
  <c r="AV18" i="1"/>
  <c r="M22" i="1"/>
  <c r="AV17" i="1"/>
  <c r="F19" i="1"/>
  <c r="AB22" i="1"/>
  <c r="N17" i="1"/>
  <c r="AK20" i="1"/>
  <c r="F22" i="1"/>
  <c r="F16" i="1"/>
  <c r="AK16" i="1"/>
  <c r="AW17" i="1"/>
  <c r="AK19" i="1"/>
  <c r="AF23" i="1"/>
  <c r="AU20" i="1"/>
  <c r="N22" i="1"/>
  <c r="AK23" i="1"/>
  <c r="AU16" i="1"/>
  <c r="AD17" i="1"/>
  <c r="T18" i="1"/>
  <c r="AW18" i="1"/>
  <c r="AW19" i="1"/>
  <c r="F21" i="1"/>
  <c r="Y22" i="1"/>
  <c r="AU23" i="1"/>
  <c r="T16" i="1"/>
  <c r="AW16" i="1"/>
  <c r="AF17" i="1"/>
  <c r="AW23" i="1"/>
  <c r="F17" i="1"/>
  <c r="N20" i="1"/>
  <c r="AD21" i="1"/>
  <c r="AK22" i="1"/>
  <c r="AD16" i="1"/>
  <c r="Y20" i="1"/>
  <c r="F23" i="1"/>
  <c r="AK21" i="1"/>
  <c r="AU17" i="1"/>
  <c r="AK18" i="1"/>
  <c r="T21" i="1"/>
  <c r="AB20" i="1"/>
  <c r="AS22" i="1"/>
  <c r="AY23" i="1"/>
  <c r="K22" i="1"/>
  <c r="AB23" i="1"/>
  <c r="K19" i="1"/>
  <c r="K21" i="1"/>
  <c r="AN60" i="2"/>
  <c r="AN24" i="1"/>
  <c r="AN51" i="1" s="1"/>
  <c r="C60" i="2"/>
  <c r="C24" i="1"/>
  <c r="C26" i="1" s="1"/>
  <c r="U60" i="2"/>
  <c r="U24" i="1"/>
  <c r="U48" i="1" s="1"/>
  <c r="AT60" i="2"/>
  <c r="AT24" i="1"/>
  <c r="AT40" i="1" s="1"/>
  <c r="AA60" i="2"/>
  <c r="AA24" i="1"/>
  <c r="AA53" i="1" s="1"/>
  <c r="O60" i="2"/>
  <c r="O24" i="1"/>
  <c r="O35" i="1" s="1"/>
  <c r="L16" i="1"/>
  <c r="L19" i="1"/>
  <c r="AK28" i="1"/>
  <c r="W50" i="1"/>
  <c r="AX21" i="1"/>
  <c r="R13" i="1"/>
  <c r="Y18" i="1"/>
  <c r="AL19" i="1"/>
  <c r="F29" i="1"/>
  <c r="AV50" i="1"/>
  <c r="AI13" i="1"/>
  <c r="N16" i="1"/>
  <c r="AF16" i="1"/>
  <c r="AX16" i="1"/>
  <c r="T17" i="1"/>
  <c r="AL17" i="1"/>
  <c r="F18" i="1"/>
  <c r="AB18" i="1"/>
  <c r="N19" i="1"/>
  <c r="AM19" i="1"/>
  <c r="K20" i="1"/>
  <c r="AG20" i="1"/>
  <c r="H21" i="1"/>
  <c r="AG21" i="1"/>
  <c r="H22" i="1"/>
  <c r="AG22" i="1"/>
  <c r="K23" i="1"/>
  <c r="AL23" i="1"/>
  <c r="D24" i="1"/>
  <c r="D44" i="1" s="1"/>
  <c r="P24" i="1"/>
  <c r="AC24" i="1"/>
  <c r="AC48" i="1" s="1"/>
  <c r="AP24" i="1"/>
  <c r="AP50" i="1" s="1"/>
  <c r="AS54" i="1"/>
  <c r="AS24" i="2"/>
  <c r="AS39" i="2" s="1"/>
  <c r="L20" i="1"/>
  <c r="L23" i="1"/>
  <c r="AE30" i="1"/>
  <c r="K18" i="1"/>
  <c r="M20" i="1"/>
  <c r="AL20" i="1"/>
  <c r="L21" i="1"/>
  <c r="AL21" i="1"/>
  <c r="L22" i="1"/>
  <c r="AL22" i="1"/>
  <c r="N23" i="1"/>
  <c r="AO23" i="1"/>
  <c r="AR24" i="1"/>
  <c r="AR22" i="1" s="1"/>
  <c r="T32" i="1"/>
  <c r="AL16" i="1"/>
  <c r="L18" i="1"/>
  <c r="AX18" i="1"/>
  <c r="AE32" i="1"/>
  <c r="AX23" i="1"/>
  <c r="Y17" i="1"/>
  <c r="Y19" i="1"/>
  <c r="F36" i="1"/>
  <c r="AL18" i="1"/>
  <c r="E19" i="1"/>
  <c r="X23" i="1"/>
  <c r="W37" i="1"/>
  <c r="S10" i="1"/>
  <c r="Y16" i="1"/>
  <c r="L17" i="1"/>
  <c r="AX19" i="1"/>
  <c r="Y21" i="1"/>
  <c r="F41" i="1"/>
  <c r="AX17" i="1"/>
  <c r="AX20" i="1"/>
  <c r="AH23" i="1"/>
  <c r="AD31" i="1"/>
  <c r="V16" i="1"/>
  <c r="E17" i="1"/>
  <c r="AM17" i="1"/>
  <c r="M18" i="1"/>
  <c r="AM20" i="1"/>
  <c r="N21" i="1"/>
  <c r="E22" i="1"/>
  <c r="T22" i="1"/>
  <c r="Z23" i="1"/>
  <c r="AV31" i="1"/>
  <c r="Z35" i="1"/>
  <c r="W42" i="1"/>
  <c r="AY49" i="1"/>
  <c r="E21" i="1"/>
  <c r="V22" i="1"/>
  <c r="AQ23" i="1"/>
  <c r="AH44" i="1"/>
  <c r="AM16" i="1"/>
  <c r="V17" i="1"/>
  <c r="E18" i="1"/>
  <c r="AD20" i="1"/>
  <c r="AU21" i="1"/>
  <c r="Q23" i="1"/>
  <c r="AU28" i="1"/>
  <c r="AQ30" i="1"/>
  <c r="F33" i="1"/>
  <c r="AQ36" i="1"/>
  <c r="F40" i="1"/>
  <c r="F45" i="1"/>
  <c r="AY52" i="1"/>
  <c r="I24" i="2"/>
  <c r="I47" i="2" s="1"/>
  <c r="E16" i="1"/>
  <c r="AD18" i="1"/>
  <c r="AD19" i="1"/>
  <c r="E20" i="1"/>
  <c r="V21" i="1"/>
  <c r="AM22" i="1"/>
  <c r="T23" i="1"/>
  <c r="AY28" i="1"/>
  <c r="AV33" i="1"/>
  <c r="F37" i="1"/>
  <c r="AQ40" i="1"/>
  <c r="AE45" i="1"/>
  <c r="AA24" i="2"/>
  <c r="AA39" i="2" s="1"/>
  <c r="Z24" i="2"/>
  <c r="Z52" i="2" s="1"/>
  <c r="I34" i="1"/>
  <c r="Q47" i="1"/>
  <c r="AR24" i="2"/>
  <c r="AR41" i="2" s="1"/>
  <c r="Z39" i="1"/>
  <c r="AU19" i="1"/>
  <c r="V20" i="1"/>
  <c r="AM21" i="1"/>
  <c r="I23" i="1"/>
  <c r="AH29" i="1"/>
  <c r="AM31" i="1"/>
  <c r="W34" i="1"/>
  <c r="I38" i="1"/>
  <c r="W41" i="1"/>
  <c r="Q6" i="2"/>
  <c r="V19" i="1"/>
  <c r="M21" i="1"/>
  <c r="AD22" i="1"/>
  <c r="AM29" i="1"/>
  <c r="W38" i="1"/>
  <c r="I42" i="1"/>
  <c r="N48" i="1"/>
  <c r="AF53" i="1"/>
  <c r="I16" i="1"/>
  <c r="Z16" i="1"/>
  <c r="AH16" i="1"/>
  <c r="AQ16" i="1"/>
  <c r="AY16" i="1"/>
  <c r="I17" i="1"/>
  <c r="Q17" i="1"/>
  <c r="Z17" i="1"/>
  <c r="AH17" i="1"/>
  <c r="AQ17" i="1"/>
  <c r="AY17" i="1"/>
  <c r="I18" i="1"/>
  <c r="Q18" i="1"/>
  <c r="Z18" i="1"/>
  <c r="AH18" i="1"/>
  <c r="AQ18" i="1"/>
  <c r="AY18" i="1"/>
  <c r="I19" i="1"/>
  <c r="Q19" i="1"/>
  <c r="Z19" i="1"/>
  <c r="AH19" i="1"/>
  <c r="AQ19" i="1"/>
  <c r="AY19" i="1"/>
  <c r="I20" i="1"/>
  <c r="Q20" i="1"/>
  <c r="Z20" i="1"/>
  <c r="AH20" i="1"/>
  <c r="AQ20" i="1"/>
  <c r="AY20" i="1"/>
  <c r="I21" i="1"/>
  <c r="Q21" i="1"/>
  <c r="Z21" i="1"/>
  <c r="AH21" i="1"/>
  <c r="AQ21" i="1"/>
  <c r="AY21" i="1"/>
  <c r="I22" i="1"/>
  <c r="Q22" i="1"/>
  <c r="Z22" i="1"/>
  <c r="AH22" i="1"/>
  <c r="AQ22" i="1"/>
  <c r="AY22" i="1"/>
  <c r="J23" i="1"/>
  <c r="S23" i="1"/>
  <c r="AJ23" i="1"/>
  <c r="N29" i="1"/>
  <c r="L30" i="1"/>
  <c r="AY30" i="1"/>
  <c r="AW31" i="1"/>
  <c r="G33" i="1"/>
  <c r="AW34" i="1"/>
  <c r="I36" i="1"/>
  <c r="Z37" i="1"/>
  <c r="AQ38" i="1"/>
  <c r="I40" i="1"/>
  <c r="Z41" i="1"/>
  <c r="Q43" i="1"/>
  <c r="AY45" i="1"/>
  <c r="AH48" i="1"/>
  <c r="Q51" i="1"/>
  <c r="F54" i="1"/>
  <c r="X34" i="1"/>
  <c r="J16" i="1"/>
  <c r="S16" i="1"/>
  <c r="AJ16" i="1"/>
  <c r="B17" i="1"/>
  <c r="J17" i="1"/>
  <c r="S17" i="1"/>
  <c r="AJ17" i="1"/>
  <c r="J18" i="1"/>
  <c r="S18" i="1"/>
  <c r="AJ18" i="1"/>
  <c r="B19" i="1"/>
  <c r="J19" i="1"/>
  <c r="S19" i="1"/>
  <c r="AJ19" i="1"/>
  <c r="B20" i="1"/>
  <c r="J20" i="1"/>
  <c r="S20" i="1"/>
  <c r="AJ20" i="1"/>
  <c r="B21" i="1"/>
  <c r="J21" i="1"/>
  <c r="S21" i="1"/>
  <c r="AJ21" i="1"/>
  <c r="B22" i="1"/>
  <c r="J22" i="1"/>
  <c r="S22" i="1"/>
  <c r="AJ22" i="1"/>
  <c r="B23" i="1"/>
  <c r="AM28" i="1"/>
  <c r="M30" i="1"/>
  <c r="T31" i="1"/>
  <c r="I32" i="1"/>
  <c r="AF33" i="1"/>
  <c r="AY34" i="1"/>
  <c r="W36" i="1"/>
  <c r="F39" i="1"/>
  <c r="W40" i="1"/>
  <c r="W46" i="1"/>
  <c r="F49" i="1"/>
  <c r="AQ28" i="1"/>
  <c r="X29" i="1"/>
  <c r="V30" i="1"/>
  <c r="AH33" i="1"/>
  <c r="Z36" i="1"/>
  <c r="AQ37" i="1"/>
  <c r="I39" i="1"/>
  <c r="Z40" i="1"/>
  <c r="AQ41" i="1"/>
  <c r="AQ43" i="1"/>
  <c r="Z46" i="1"/>
  <c r="I49" i="1"/>
  <c r="Q52" i="1"/>
  <c r="E23" i="1"/>
  <c r="V23" i="1"/>
  <c r="Z29" i="1"/>
  <c r="W30" i="1"/>
  <c r="AS33" i="1"/>
  <c r="N35" i="1"/>
  <c r="F38" i="1"/>
  <c r="W39" i="1"/>
  <c r="F42" i="1"/>
  <c r="N44" i="1"/>
  <c r="AV46" i="1"/>
  <c r="AE49" i="1"/>
  <c r="W52" i="1"/>
  <c r="AQ24" i="2"/>
  <c r="AQ52" i="2" s="1"/>
  <c r="AW52" i="1"/>
  <c r="G23" i="1"/>
  <c r="AF30" i="1"/>
  <c r="AF32" i="1"/>
  <c r="G18" i="1"/>
  <c r="G19" i="1"/>
  <c r="X19" i="1"/>
  <c r="AF19" i="1"/>
  <c r="AO19" i="1"/>
  <c r="G20" i="1"/>
  <c r="X20" i="1"/>
  <c r="AF20" i="1"/>
  <c r="AO20" i="1"/>
  <c r="AW20" i="1"/>
  <c r="G21" i="1"/>
  <c r="X21" i="1"/>
  <c r="AF21" i="1"/>
  <c r="AO21" i="1"/>
  <c r="AW21" i="1"/>
  <c r="G22" i="1"/>
  <c r="X22" i="1"/>
  <c r="AF22" i="1"/>
  <c r="AO22" i="1"/>
  <c r="AW22" i="1"/>
  <c r="E29" i="1"/>
  <c r="AO30" i="1"/>
  <c r="AQ32" i="1"/>
  <c r="AQ35" i="1"/>
  <c r="I37" i="1"/>
  <c r="Z38" i="1"/>
  <c r="AQ39" i="1"/>
  <c r="I41" i="1"/>
  <c r="Z42" i="1"/>
  <c r="I45" i="1"/>
  <c r="AQ47" i="1"/>
  <c r="Z50" i="1"/>
  <c r="J27" i="1"/>
  <c r="J44" i="1"/>
  <c r="J48" i="1"/>
  <c r="B54" i="1"/>
  <c r="B52" i="1"/>
  <c r="B53" i="1"/>
  <c r="AJ52" i="1"/>
  <c r="AJ54" i="1"/>
  <c r="AJ53" i="1"/>
  <c r="J25" i="1"/>
  <c r="S26" i="1"/>
  <c r="B27" i="1"/>
  <c r="AJ27" i="1"/>
  <c r="B28" i="1"/>
  <c r="S28" i="1"/>
  <c r="J31" i="1"/>
  <c r="S33" i="1"/>
  <c r="K54" i="1"/>
  <c r="K51" i="1"/>
  <c r="K50" i="1"/>
  <c r="K49" i="1"/>
  <c r="K48" i="1"/>
  <c r="K47" i="1"/>
  <c r="K46" i="1"/>
  <c r="K45" i="1"/>
  <c r="K44" i="1"/>
  <c r="K43" i="1"/>
  <c r="AB54" i="1"/>
  <c r="AB51" i="1"/>
  <c r="AB50" i="1"/>
  <c r="AB49" i="1"/>
  <c r="AB48" i="1"/>
  <c r="AB47" i="1"/>
  <c r="AB46" i="1"/>
  <c r="AB45" i="1"/>
  <c r="AB44" i="1"/>
  <c r="AB43" i="1"/>
  <c r="AB42" i="1"/>
  <c r="K25" i="1"/>
  <c r="AS25" i="1"/>
  <c r="AB26" i="1"/>
  <c r="K27" i="1"/>
  <c r="AS27" i="1"/>
  <c r="T28" i="1"/>
  <c r="AJ29" i="1"/>
  <c r="B31" i="1"/>
  <c r="K31" i="1"/>
  <c r="J32" i="1"/>
  <c r="S43" i="1"/>
  <c r="AJ44" i="1"/>
  <c r="B46" i="1"/>
  <c r="S47" i="1"/>
  <c r="AJ48" i="1"/>
  <c r="B50" i="1"/>
  <c r="S53" i="1"/>
  <c r="S52" i="1"/>
  <c r="S27" i="1"/>
  <c r="AK52" i="1"/>
  <c r="AK54" i="1"/>
  <c r="AK53" i="1"/>
  <c r="AK51" i="1"/>
  <c r="AK50" i="1"/>
  <c r="AK49" i="1"/>
  <c r="AK48" i="1"/>
  <c r="AK47" i="1"/>
  <c r="AK46" i="1"/>
  <c r="AK45" i="1"/>
  <c r="AK44" i="1"/>
  <c r="AK43" i="1"/>
  <c r="AK42" i="1"/>
  <c r="AB25" i="1"/>
  <c r="T26" i="1"/>
  <c r="AS26" i="1"/>
  <c r="AB27" i="1"/>
  <c r="K28" i="1"/>
  <c r="AB28" i="1"/>
  <c r="AS29" i="1"/>
  <c r="J34" i="1"/>
  <c r="AI56" i="1"/>
  <c r="R56" i="1"/>
  <c r="A56" i="1"/>
  <c r="A14" i="2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53" i="1"/>
  <c r="AL54" i="1"/>
  <c r="AL53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L25" i="1"/>
  <c r="AL25" i="1"/>
  <c r="L26" i="1"/>
  <c r="AL26" i="1"/>
  <c r="L27" i="1"/>
  <c r="AL27" i="1"/>
  <c r="L28" i="1"/>
  <c r="AV28" i="1"/>
  <c r="G29" i="1"/>
  <c r="Q29" i="1"/>
  <c r="AK29" i="1"/>
  <c r="N30" i="1"/>
  <c r="X30" i="1"/>
  <c r="AH30" i="1"/>
  <c r="L31" i="1"/>
  <c r="AE31" i="1"/>
  <c r="AO31" i="1"/>
  <c r="AY31" i="1"/>
  <c r="K32" i="1"/>
  <c r="W32" i="1"/>
  <c r="AH32" i="1"/>
  <c r="AS32" i="1"/>
  <c r="I33" i="1"/>
  <c r="W33" i="1"/>
  <c r="AJ33" i="1"/>
  <c r="AW33" i="1"/>
  <c r="K34" i="1"/>
  <c r="Z34" i="1"/>
  <c r="B35" i="1"/>
  <c r="AB35" i="1"/>
  <c r="J36" i="1"/>
  <c r="J37" i="1"/>
  <c r="J38" i="1"/>
  <c r="J39" i="1"/>
  <c r="J40" i="1"/>
  <c r="J41" i="1"/>
  <c r="J42" i="1"/>
  <c r="AY42" i="1"/>
  <c r="W43" i="1"/>
  <c r="Q44" i="1"/>
  <c r="J45" i="1"/>
  <c r="AH45" i="1"/>
  <c r="F46" i="1"/>
  <c r="AY46" i="1"/>
  <c r="W47" i="1"/>
  <c r="Q48" i="1"/>
  <c r="AH49" i="1"/>
  <c r="F50" i="1"/>
  <c r="AY50" i="1"/>
  <c r="W51" i="1"/>
  <c r="F53" i="1"/>
  <c r="AH53" i="1"/>
  <c r="S54" i="1"/>
  <c r="J24" i="2"/>
  <c r="J52" i="1"/>
  <c r="J54" i="1"/>
  <c r="S25" i="1"/>
  <c r="AJ26" i="1"/>
  <c r="AS50" i="1"/>
  <c r="AS49" i="1"/>
  <c r="AS48" i="1"/>
  <c r="AS47" i="1"/>
  <c r="AS46" i="1"/>
  <c r="AS45" i="1"/>
  <c r="AS44" i="1"/>
  <c r="AS43" i="1"/>
  <c r="AS42" i="1"/>
  <c r="T25" i="1"/>
  <c r="AK25" i="1"/>
  <c r="K26" i="1"/>
  <c r="AK26" i="1"/>
  <c r="T27" i="1"/>
  <c r="T33" i="1"/>
  <c r="AJ10" i="1"/>
  <c r="R14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E25" i="1"/>
  <c r="M25" i="1"/>
  <c r="V25" i="1"/>
  <c r="AD25" i="1"/>
  <c r="AM25" i="1"/>
  <c r="AU25" i="1"/>
  <c r="E26" i="1"/>
  <c r="M26" i="1"/>
  <c r="V26" i="1"/>
  <c r="AD26" i="1"/>
  <c r="AM26" i="1"/>
  <c r="AU26" i="1"/>
  <c r="E27" i="1"/>
  <c r="M27" i="1"/>
  <c r="V27" i="1"/>
  <c r="AD27" i="1"/>
  <c r="AM27" i="1"/>
  <c r="AU27" i="1"/>
  <c r="E28" i="1"/>
  <c r="M28" i="1"/>
  <c r="V28" i="1"/>
  <c r="AD28" i="1"/>
  <c r="AW28" i="1"/>
  <c r="I29" i="1"/>
  <c r="S29" i="1"/>
  <c r="AB29" i="1"/>
  <c r="AL29" i="1"/>
  <c r="AU29" i="1"/>
  <c r="F30" i="1"/>
  <c r="Z30" i="1"/>
  <c r="AJ30" i="1"/>
  <c r="AS30" i="1"/>
  <c r="M31" i="1"/>
  <c r="W31" i="1"/>
  <c r="AF31" i="1"/>
  <c r="AQ31" i="1"/>
  <c r="B32" i="1"/>
  <c r="L32" i="1"/>
  <c r="X32" i="1"/>
  <c r="AJ32" i="1"/>
  <c r="AV32" i="1"/>
  <c r="J33" i="1"/>
  <c r="X33" i="1"/>
  <c r="AK33" i="1"/>
  <c r="AY33" i="1"/>
  <c r="N34" i="1"/>
  <c r="AO34" i="1"/>
  <c r="Q35" i="1"/>
  <c r="AE35" i="1"/>
  <c r="AS35" i="1"/>
  <c r="K36" i="1"/>
  <c r="AB36" i="1"/>
  <c r="AS36" i="1"/>
  <c r="K37" i="1"/>
  <c r="AB37" i="1"/>
  <c r="AS37" i="1"/>
  <c r="K38" i="1"/>
  <c r="AB38" i="1"/>
  <c r="AS38" i="1"/>
  <c r="K39" i="1"/>
  <c r="AB39" i="1"/>
  <c r="AS39" i="1"/>
  <c r="K40" i="1"/>
  <c r="AB40" i="1"/>
  <c r="AS40" i="1"/>
  <c r="K41" i="1"/>
  <c r="AB41" i="1"/>
  <c r="AS41" i="1"/>
  <c r="K42" i="1"/>
  <c r="AE42" i="1"/>
  <c r="B43" i="1"/>
  <c r="Z43" i="1"/>
  <c r="AV43" i="1"/>
  <c r="S44" i="1"/>
  <c r="AQ44" i="1"/>
  <c r="N45" i="1"/>
  <c r="AJ45" i="1"/>
  <c r="I46" i="1"/>
  <c r="AE46" i="1"/>
  <c r="B47" i="1"/>
  <c r="Z47" i="1"/>
  <c r="S48" i="1"/>
  <c r="AQ48" i="1"/>
  <c r="AJ49" i="1"/>
  <c r="I50" i="1"/>
  <c r="B51" i="1"/>
  <c r="Z51" i="1"/>
  <c r="AY51" i="1"/>
  <c r="AB52" i="1"/>
  <c r="J53" i="1"/>
  <c r="T54" i="1"/>
  <c r="AI11" i="2"/>
  <c r="R11" i="2"/>
  <c r="N52" i="1"/>
  <c r="N54" i="1"/>
  <c r="N53" i="1"/>
  <c r="AE53" i="1"/>
  <c r="AE52" i="1"/>
  <c r="AV52" i="1"/>
  <c r="AV53" i="1"/>
  <c r="AV51" i="1"/>
  <c r="AV54" i="1"/>
  <c r="F25" i="1"/>
  <c r="N25" i="1"/>
  <c r="W25" i="1"/>
  <c r="AE25" i="1"/>
  <c r="AV25" i="1"/>
  <c r="F26" i="1"/>
  <c r="N26" i="1"/>
  <c r="W26" i="1"/>
  <c r="AE26" i="1"/>
  <c r="AV26" i="1"/>
  <c r="F27" i="1"/>
  <c r="N27" i="1"/>
  <c r="W27" i="1"/>
  <c r="AE27" i="1"/>
  <c r="AV27" i="1"/>
  <c r="F28" i="1"/>
  <c r="N28" i="1"/>
  <c r="W28" i="1"/>
  <c r="AE28" i="1"/>
  <c r="J29" i="1"/>
  <c r="AV29" i="1"/>
  <c r="Q30" i="1"/>
  <c r="AK30" i="1"/>
  <c r="E31" i="1"/>
  <c r="N31" i="1"/>
  <c r="AH31" i="1"/>
  <c r="N32" i="1"/>
  <c r="Z32" i="1"/>
  <c r="AK32" i="1"/>
  <c r="K33" i="1"/>
  <c r="Z33" i="1"/>
  <c r="B34" i="1"/>
  <c r="AB34" i="1"/>
  <c r="AQ34" i="1"/>
  <c r="F35" i="1"/>
  <c r="S35" i="1"/>
  <c r="AV35" i="1"/>
  <c r="N36" i="1"/>
  <c r="AE36" i="1"/>
  <c r="AV36" i="1"/>
  <c r="N37" i="1"/>
  <c r="AE37" i="1"/>
  <c r="AV37" i="1"/>
  <c r="N38" i="1"/>
  <c r="AE38" i="1"/>
  <c r="AV38" i="1"/>
  <c r="N39" i="1"/>
  <c r="AE39" i="1"/>
  <c r="AV39" i="1"/>
  <c r="N40" i="1"/>
  <c r="AE40" i="1"/>
  <c r="AV40" i="1"/>
  <c r="N41" i="1"/>
  <c r="AE41" i="1"/>
  <c r="AV41" i="1"/>
  <c r="N42" i="1"/>
  <c r="AH42" i="1"/>
  <c r="F43" i="1"/>
  <c r="AY43" i="1"/>
  <c r="W44" i="1"/>
  <c r="Q45" i="1"/>
  <c r="J46" i="1"/>
  <c r="AH46" i="1"/>
  <c r="F47" i="1"/>
  <c r="AY47" i="1"/>
  <c r="W48" i="1"/>
  <c r="Q49" i="1"/>
  <c r="J50" i="1"/>
  <c r="AH50" i="1"/>
  <c r="F51" i="1"/>
  <c r="AH52" i="1"/>
  <c r="K53" i="1"/>
  <c r="B25" i="1"/>
  <c r="AJ25" i="1"/>
  <c r="J26" i="1"/>
  <c r="J28" i="1"/>
  <c r="T53" i="1"/>
  <c r="T52" i="1"/>
  <c r="T51" i="1"/>
  <c r="T50" i="1"/>
  <c r="T49" i="1"/>
  <c r="T48" i="1"/>
  <c r="T47" i="1"/>
  <c r="T46" i="1"/>
  <c r="T45" i="1"/>
  <c r="T44" i="1"/>
  <c r="T43" i="1"/>
  <c r="AK27" i="1"/>
  <c r="R11" i="1"/>
  <c r="A15" i="2"/>
  <c r="AI55" i="1"/>
  <c r="A55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52" i="1"/>
  <c r="X54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53" i="1"/>
  <c r="AF54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52" i="1"/>
  <c r="AO54" i="1"/>
  <c r="AO53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52" i="1"/>
  <c r="AW54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53" i="1"/>
  <c r="AW51" i="1"/>
  <c r="G25" i="1"/>
  <c r="X25" i="1"/>
  <c r="AF25" i="1"/>
  <c r="AO25" i="1"/>
  <c r="AW25" i="1"/>
  <c r="G26" i="1"/>
  <c r="X26" i="1"/>
  <c r="AF26" i="1"/>
  <c r="AO26" i="1"/>
  <c r="AW26" i="1"/>
  <c r="G27" i="1"/>
  <c r="X27" i="1"/>
  <c r="AF27" i="1"/>
  <c r="AO27" i="1"/>
  <c r="AW27" i="1"/>
  <c r="G28" i="1"/>
  <c r="X28" i="1"/>
  <c r="AF28" i="1"/>
  <c r="B29" i="1"/>
  <c r="K29" i="1"/>
  <c r="AD29" i="1"/>
  <c r="AW29" i="1"/>
  <c r="I30" i="1"/>
  <c r="S30" i="1"/>
  <c r="AB30" i="1"/>
  <c r="AL30" i="1"/>
  <c r="AU30" i="1"/>
  <c r="F31" i="1"/>
  <c r="Z31" i="1"/>
  <c r="AJ31" i="1"/>
  <c r="AS31" i="1"/>
  <c r="AL32" i="1"/>
  <c r="AY32" i="1"/>
  <c r="N33" i="1"/>
  <c r="AO33" i="1"/>
  <c r="Q34" i="1"/>
  <c r="AE34" i="1"/>
  <c r="G35" i="1"/>
  <c r="T35" i="1"/>
  <c r="AH35" i="1"/>
  <c r="AY35" i="1"/>
  <c r="Q36" i="1"/>
  <c r="AH36" i="1"/>
  <c r="AY36" i="1"/>
  <c r="Q37" i="1"/>
  <c r="AH37" i="1"/>
  <c r="AY37" i="1"/>
  <c r="Q38" i="1"/>
  <c r="AH38" i="1"/>
  <c r="AY38" i="1"/>
  <c r="Q39" i="1"/>
  <c r="AH39" i="1"/>
  <c r="AY39" i="1"/>
  <c r="Q40" i="1"/>
  <c r="AH40" i="1"/>
  <c r="AY40" i="1"/>
  <c r="Q41" i="1"/>
  <c r="AH41" i="1"/>
  <c r="AY41" i="1"/>
  <c r="Q42" i="1"/>
  <c r="AJ42" i="1"/>
  <c r="I43" i="1"/>
  <c r="AE43" i="1"/>
  <c r="B44" i="1"/>
  <c r="Z44" i="1"/>
  <c r="AV44" i="1"/>
  <c r="S45" i="1"/>
  <c r="AQ45" i="1"/>
  <c r="N46" i="1"/>
  <c r="AJ46" i="1"/>
  <c r="I47" i="1"/>
  <c r="AE47" i="1"/>
  <c r="B48" i="1"/>
  <c r="AV48" i="1"/>
  <c r="S49" i="1"/>
  <c r="AQ49" i="1"/>
  <c r="N50" i="1"/>
  <c r="AJ50" i="1"/>
  <c r="I51" i="1"/>
  <c r="AE51" i="1"/>
  <c r="F52" i="1"/>
  <c r="AL52" i="1"/>
  <c r="Q53" i="1"/>
  <c r="AS53" i="1"/>
  <c r="AE54" i="1"/>
  <c r="H2" i="2"/>
  <c r="A10" i="2"/>
  <c r="AI11" i="1"/>
  <c r="R1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H25" i="1"/>
  <c r="Y25" i="1"/>
  <c r="AG25" i="1"/>
  <c r="AX25" i="1"/>
  <c r="H26" i="1"/>
  <c r="Y26" i="1"/>
  <c r="AG26" i="1"/>
  <c r="AX26" i="1"/>
  <c r="H27" i="1"/>
  <c r="Y27" i="1"/>
  <c r="AG27" i="1"/>
  <c r="AX27" i="1"/>
  <c r="H28" i="1"/>
  <c r="Y28" i="1"/>
  <c r="AH28" i="1"/>
  <c r="L29" i="1"/>
  <c r="V29" i="1"/>
  <c r="AE29" i="1"/>
  <c r="AO29" i="1"/>
  <c r="AY29" i="1"/>
  <c r="J30" i="1"/>
  <c r="T30" i="1"/>
  <c r="AM30" i="1"/>
  <c r="AV30" i="1"/>
  <c r="G31" i="1"/>
  <c r="Q31" i="1"/>
  <c r="AK31" i="1"/>
  <c r="F32" i="1"/>
  <c r="Q32" i="1"/>
  <c r="AB32" i="1"/>
  <c r="B33" i="1"/>
  <c r="AB33" i="1"/>
  <c r="F34" i="1"/>
  <c r="S34" i="1"/>
  <c r="AF34" i="1"/>
  <c r="AS34" i="1"/>
  <c r="W35" i="1"/>
  <c r="AJ35" i="1"/>
  <c r="B36" i="1"/>
  <c r="S36" i="1"/>
  <c r="AJ36" i="1"/>
  <c r="B37" i="1"/>
  <c r="S37" i="1"/>
  <c r="AJ37" i="1"/>
  <c r="B38" i="1"/>
  <c r="S38" i="1"/>
  <c r="AJ38" i="1"/>
  <c r="B39" i="1"/>
  <c r="S39" i="1"/>
  <c r="AJ39" i="1"/>
  <c r="B40" i="1"/>
  <c r="S40" i="1"/>
  <c r="AJ40" i="1"/>
  <c r="B41" i="1"/>
  <c r="S41" i="1"/>
  <c r="AJ41" i="1"/>
  <c r="B42" i="1"/>
  <c r="S42" i="1"/>
  <c r="J43" i="1"/>
  <c r="AH43" i="1"/>
  <c r="F44" i="1"/>
  <c r="AY44" i="1"/>
  <c r="W45" i="1"/>
  <c r="Q46" i="1"/>
  <c r="J47" i="1"/>
  <c r="AH47" i="1"/>
  <c r="AY48" i="1"/>
  <c r="W49" i="1"/>
  <c r="Q50" i="1"/>
  <c r="J51" i="1"/>
  <c r="AH51" i="1"/>
  <c r="K52" i="1"/>
  <c r="AY53" i="1"/>
  <c r="AH54" i="1"/>
  <c r="AJ10" i="2"/>
  <c r="S10" i="2"/>
  <c r="A57" i="1"/>
  <c r="AI57" i="1"/>
  <c r="A13" i="2"/>
  <c r="AI15" i="1"/>
  <c r="I53" i="1"/>
  <c r="I52" i="1"/>
  <c r="I54" i="1"/>
  <c r="Z52" i="1"/>
  <c r="Z54" i="1"/>
  <c r="Z53" i="1"/>
  <c r="AQ53" i="1"/>
  <c r="AQ51" i="1"/>
  <c r="AQ54" i="1"/>
  <c r="AQ52" i="1"/>
  <c r="I25" i="1"/>
  <c r="Q25" i="1"/>
  <c r="Z25" i="1"/>
  <c r="AH25" i="1"/>
  <c r="AQ25" i="1"/>
  <c r="AY25" i="1"/>
  <c r="I26" i="1"/>
  <c r="Q26" i="1"/>
  <c r="Z26" i="1"/>
  <c r="AH26" i="1"/>
  <c r="AQ26" i="1"/>
  <c r="AY26" i="1"/>
  <c r="I27" i="1"/>
  <c r="Q27" i="1"/>
  <c r="Z27" i="1"/>
  <c r="AH27" i="1"/>
  <c r="AQ27" i="1"/>
  <c r="AY27" i="1"/>
  <c r="I28" i="1"/>
  <c r="Q28" i="1"/>
  <c r="Z28" i="1"/>
  <c r="AJ28" i="1"/>
  <c r="AS28" i="1"/>
  <c r="M29" i="1"/>
  <c r="W29" i="1"/>
  <c r="AF29" i="1"/>
  <c r="AQ29" i="1"/>
  <c r="B30" i="1"/>
  <c r="K30" i="1"/>
  <c r="AD30" i="1"/>
  <c r="AW30" i="1"/>
  <c r="I31" i="1"/>
  <c r="S31" i="1"/>
  <c r="AB31" i="1"/>
  <c r="AL31" i="1"/>
  <c r="AU31" i="1"/>
  <c r="G32" i="1"/>
  <c r="S32" i="1"/>
  <c r="AO32" i="1"/>
  <c r="Q33" i="1"/>
  <c r="AE33" i="1"/>
  <c r="G34" i="1"/>
  <c r="T34" i="1"/>
  <c r="AV34" i="1"/>
  <c r="J35" i="1"/>
  <c r="X35" i="1"/>
  <c r="AK35" i="1"/>
  <c r="T36" i="1"/>
  <c r="AK36" i="1"/>
  <c r="T37" i="1"/>
  <c r="AK37" i="1"/>
  <c r="T38" i="1"/>
  <c r="AK38" i="1"/>
  <c r="T39" i="1"/>
  <c r="AK39" i="1"/>
  <c r="T40" i="1"/>
  <c r="AK40" i="1"/>
  <c r="T41" i="1"/>
  <c r="AK41" i="1"/>
  <c r="T42" i="1"/>
  <c r="AQ42" i="1"/>
  <c r="N43" i="1"/>
  <c r="AJ43" i="1"/>
  <c r="I44" i="1"/>
  <c r="AE44" i="1"/>
  <c r="B45" i="1"/>
  <c r="Z45" i="1"/>
  <c r="AV45" i="1"/>
  <c r="S46" i="1"/>
  <c r="AQ46" i="1"/>
  <c r="N47" i="1"/>
  <c r="AJ47" i="1"/>
  <c r="I48" i="1"/>
  <c r="AE48" i="1"/>
  <c r="B49" i="1"/>
  <c r="Z49" i="1"/>
  <c r="AV49" i="1"/>
  <c r="S50" i="1"/>
  <c r="AQ50" i="1"/>
  <c r="N51" i="1"/>
  <c r="AJ51" i="1"/>
  <c r="AS52" i="1"/>
  <c r="W53" i="1"/>
  <c r="K24" i="2"/>
  <c r="AB24" i="2"/>
  <c r="AX24" i="2"/>
  <c r="AP24" i="2"/>
  <c r="AG24" i="2"/>
  <c r="Y24" i="2"/>
  <c r="P24" i="2"/>
  <c r="H24" i="2"/>
  <c r="AW24" i="2"/>
  <c r="AO24" i="2"/>
  <c r="AF24" i="2"/>
  <c r="X24" i="2"/>
  <c r="O24" i="2"/>
  <c r="G24" i="2"/>
  <c r="AV24" i="2"/>
  <c r="AN24" i="2"/>
  <c r="AE24" i="2"/>
  <c r="W24" i="2"/>
  <c r="N24" i="2"/>
  <c r="F24" i="2"/>
  <c r="AU24" i="2"/>
  <c r="AM24" i="2"/>
  <c r="AD24" i="2"/>
  <c r="V24" i="2"/>
  <c r="M24" i="2"/>
  <c r="E24" i="2"/>
  <c r="L24" i="2"/>
  <c r="AC24" i="2"/>
  <c r="AT24" i="2"/>
  <c r="Q24" i="2"/>
  <c r="AH24" i="2"/>
  <c r="AY24" i="2"/>
  <c r="B24" i="2"/>
  <c r="S24" i="2"/>
  <c r="AJ24" i="2"/>
  <c r="C24" i="2"/>
  <c r="T24" i="2"/>
  <c r="AK24" i="2"/>
  <c r="D24" i="2"/>
  <c r="U24" i="2"/>
  <c r="AL24" i="2"/>
  <c r="P50" i="1" l="1"/>
  <c r="P22" i="1"/>
  <c r="D25" i="1"/>
  <c r="D29" i="1"/>
  <c r="AP48" i="1"/>
  <c r="D54" i="1"/>
  <c r="AP39" i="1"/>
  <c r="AP25" i="1"/>
  <c r="AP51" i="1"/>
  <c r="D35" i="1"/>
  <c r="AP36" i="1"/>
  <c r="AP49" i="1"/>
  <c r="AR43" i="2"/>
  <c r="AP28" i="1"/>
  <c r="AP30" i="1"/>
  <c r="AP32" i="1"/>
  <c r="AP37" i="1"/>
  <c r="AR23" i="2"/>
  <c r="AR45" i="2"/>
  <c r="AQ39" i="2"/>
  <c r="AP31" i="1"/>
  <c r="AP54" i="1"/>
  <c r="AR48" i="1"/>
  <c r="AP40" i="1"/>
  <c r="AR26" i="1"/>
  <c r="AP27" i="1"/>
  <c r="AP43" i="1"/>
  <c r="AP44" i="1"/>
  <c r="AP45" i="1"/>
  <c r="AR27" i="1"/>
  <c r="AR45" i="1"/>
  <c r="AR34" i="1"/>
  <c r="AR23" i="1"/>
  <c r="AR33" i="1"/>
  <c r="AR28" i="1"/>
  <c r="AR53" i="1"/>
  <c r="AR31" i="1"/>
  <c r="AR44" i="1"/>
  <c r="AR42" i="1"/>
  <c r="AR49" i="1"/>
  <c r="AT50" i="1"/>
  <c r="O39" i="1"/>
  <c r="O26" i="1"/>
  <c r="O42" i="1"/>
  <c r="O28" i="1"/>
  <c r="O47" i="1"/>
  <c r="AR20" i="2"/>
  <c r="AN42" i="1"/>
  <c r="AR42" i="2"/>
  <c r="AR43" i="1"/>
  <c r="C21" i="1"/>
  <c r="AN32" i="1"/>
  <c r="Z53" i="2"/>
  <c r="AT45" i="1"/>
  <c r="AN50" i="1"/>
  <c r="AN29" i="1"/>
  <c r="AT53" i="1"/>
  <c r="AT32" i="1"/>
  <c r="Z37" i="2"/>
  <c r="AT33" i="1"/>
  <c r="AA31" i="2"/>
  <c r="AQ35" i="2"/>
  <c r="D27" i="1"/>
  <c r="P52" i="1"/>
  <c r="D37" i="1"/>
  <c r="D49" i="1"/>
  <c r="AQ26" i="2"/>
  <c r="C38" i="1"/>
  <c r="Z23" i="2"/>
  <c r="AP42" i="1"/>
  <c r="C34" i="1"/>
  <c r="AN49" i="1"/>
  <c r="Z36" i="2"/>
  <c r="AT29" i="1"/>
  <c r="C37" i="1"/>
  <c r="C41" i="1"/>
  <c r="C40" i="1"/>
  <c r="C36" i="1"/>
  <c r="C29" i="1"/>
  <c r="C44" i="1"/>
  <c r="AT38" i="1"/>
  <c r="C50" i="1"/>
  <c r="AN34" i="1"/>
  <c r="AT41" i="1"/>
  <c r="AN41" i="1"/>
  <c r="C33" i="1"/>
  <c r="AP33" i="1"/>
  <c r="AP52" i="1"/>
  <c r="AT43" i="1"/>
  <c r="C39" i="1"/>
  <c r="AN45" i="1"/>
  <c r="AT44" i="1"/>
  <c r="AC35" i="1"/>
  <c r="AN36" i="1"/>
  <c r="C23" i="1"/>
  <c r="C42" i="1"/>
  <c r="C25" i="1"/>
  <c r="AA44" i="1"/>
  <c r="AS21" i="2"/>
  <c r="AA54" i="1"/>
  <c r="C35" i="1"/>
  <c r="C45" i="1"/>
  <c r="C48" i="1"/>
  <c r="C53" i="1"/>
  <c r="AA51" i="2"/>
  <c r="AA33" i="2"/>
  <c r="AC37" i="1"/>
  <c r="AA54" i="2"/>
  <c r="AC38" i="1"/>
  <c r="AA41" i="2"/>
  <c r="AC25" i="1"/>
  <c r="AC40" i="1"/>
  <c r="AC42" i="1"/>
  <c r="AS17" i="2"/>
  <c r="AC47" i="1"/>
  <c r="AC28" i="1"/>
  <c r="AC49" i="1"/>
  <c r="AA23" i="2"/>
  <c r="AS54" i="2"/>
  <c r="AC50" i="1"/>
  <c r="I21" i="2"/>
  <c r="AS41" i="2"/>
  <c r="AC53" i="1"/>
  <c r="AC27" i="1"/>
  <c r="AA17" i="2"/>
  <c r="AS19" i="2"/>
  <c r="AA33" i="1"/>
  <c r="O45" i="1"/>
  <c r="AS23" i="2"/>
  <c r="AC29" i="1"/>
  <c r="AA35" i="2"/>
  <c r="AA50" i="1"/>
  <c r="AC39" i="1"/>
  <c r="AC51" i="1"/>
  <c r="D33" i="1"/>
  <c r="AA31" i="1"/>
  <c r="O51" i="1"/>
  <c r="AS29" i="2"/>
  <c r="AA51" i="1"/>
  <c r="AA38" i="2"/>
  <c r="AC41" i="1"/>
  <c r="AC54" i="1"/>
  <c r="D36" i="1"/>
  <c r="O52" i="1"/>
  <c r="AA48" i="1"/>
  <c r="AA32" i="1"/>
  <c r="AS31" i="2"/>
  <c r="AA19" i="2"/>
  <c r="AA43" i="2"/>
  <c r="AC43" i="1"/>
  <c r="D42" i="1"/>
  <c r="AA17" i="1"/>
  <c r="D32" i="1"/>
  <c r="AS33" i="2"/>
  <c r="AA21" i="2"/>
  <c r="AA45" i="2"/>
  <c r="AC26" i="1"/>
  <c r="AC52" i="1"/>
  <c r="AC44" i="1"/>
  <c r="D45" i="1"/>
  <c r="AS36" i="2"/>
  <c r="AA25" i="2"/>
  <c r="AA46" i="1"/>
  <c r="AC33" i="1"/>
  <c r="AC45" i="1"/>
  <c r="D47" i="1"/>
  <c r="O33" i="1"/>
  <c r="AC30" i="1"/>
  <c r="AS53" i="2"/>
  <c r="AA43" i="1"/>
  <c r="AA29" i="2"/>
  <c r="AC34" i="1"/>
  <c r="AC46" i="1"/>
  <c r="D48" i="1"/>
  <c r="AC32" i="1"/>
  <c r="O31" i="1"/>
  <c r="O53" i="1"/>
  <c r="AS48" i="2"/>
  <c r="AA30" i="1"/>
  <c r="AA28" i="2"/>
  <c r="AC36" i="1"/>
  <c r="O38" i="1"/>
  <c r="O50" i="1"/>
  <c r="AS26" i="2"/>
  <c r="AS51" i="2"/>
  <c r="I18" i="2"/>
  <c r="O32" i="1"/>
  <c r="O40" i="1"/>
  <c r="O54" i="1"/>
  <c r="AS16" i="2"/>
  <c r="AS28" i="2"/>
  <c r="AS37" i="2"/>
  <c r="I35" i="2"/>
  <c r="O27" i="1"/>
  <c r="O25" i="1"/>
  <c r="O41" i="1"/>
  <c r="AS22" i="2"/>
  <c r="AS32" i="2"/>
  <c r="AS38" i="2"/>
  <c r="I27" i="2"/>
  <c r="O18" i="1"/>
  <c r="AA22" i="1"/>
  <c r="I37" i="2"/>
  <c r="AA23" i="1"/>
  <c r="AQ41" i="2"/>
  <c r="O43" i="1"/>
  <c r="AS27" i="2"/>
  <c r="AS52" i="2"/>
  <c r="AS43" i="2"/>
  <c r="AA40" i="1"/>
  <c r="I32" i="2"/>
  <c r="AA45" i="1"/>
  <c r="AQ53" i="2"/>
  <c r="O44" i="1"/>
  <c r="AA27" i="1"/>
  <c r="AS20" i="2"/>
  <c r="AS35" i="2"/>
  <c r="AS45" i="2"/>
  <c r="I41" i="2"/>
  <c r="AA35" i="1"/>
  <c r="AA16" i="1"/>
  <c r="I39" i="2"/>
  <c r="P40" i="1"/>
  <c r="O46" i="1"/>
  <c r="AA26" i="1"/>
  <c r="AS25" i="2"/>
  <c r="AS34" i="2"/>
  <c r="AS50" i="2"/>
  <c r="I48" i="2"/>
  <c r="AA18" i="1"/>
  <c r="I50" i="2"/>
  <c r="I19" i="2"/>
  <c r="O36" i="1"/>
  <c r="O48" i="1"/>
  <c r="AS30" i="2"/>
  <c r="AS47" i="2"/>
  <c r="AA47" i="1"/>
  <c r="I42" i="2"/>
  <c r="I51" i="2"/>
  <c r="O37" i="1"/>
  <c r="O49" i="1"/>
  <c r="AS18" i="2"/>
  <c r="AS49" i="2"/>
  <c r="O30" i="1"/>
  <c r="I17" i="2"/>
  <c r="I52" i="2"/>
  <c r="P39" i="1"/>
  <c r="P51" i="1"/>
  <c r="AS40" i="2"/>
  <c r="C47" i="1"/>
  <c r="Z19" i="2"/>
  <c r="AA53" i="2"/>
  <c r="AA30" i="2"/>
  <c r="AA40" i="2"/>
  <c r="AA52" i="1"/>
  <c r="AA39" i="1"/>
  <c r="U43" i="1"/>
  <c r="AA19" i="1"/>
  <c r="U46" i="1"/>
  <c r="P29" i="1"/>
  <c r="P41" i="1"/>
  <c r="P53" i="1"/>
  <c r="AS42" i="2"/>
  <c r="C49" i="1"/>
  <c r="Z26" i="2"/>
  <c r="AA22" i="2"/>
  <c r="AA32" i="2"/>
  <c r="AA42" i="2"/>
  <c r="AA38" i="1"/>
  <c r="U47" i="1"/>
  <c r="AA21" i="1"/>
  <c r="U30" i="1"/>
  <c r="P30" i="1"/>
  <c r="P54" i="1"/>
  <c r="U49" i="1"/>
  <c r="U31" i="1"/>
  <c r="P42" i="1"/>
  <c r="P26" i="1"/>
  <c r="P31" i="1"/>
  <c r="P43" i="1"/>
  <c r="AS44" i="2"/>
  <c r="C32" i="1"/>
  <c r="C28" i="1"/>
  <c r="C51" i="1"/>
  <c r="Z43" i="2"/>
  <c r="AA27" i="2"/>
  <c r="AA34" i="2"/>
  <c r="AA44" i="2"/>
  <c r="AA37" i="1"/>
  <c r="U50" i="1"/>
  <c r="AA25" i="1"/>
  <c r="U53" i="1"/>
  <c r="P28" i="1"/>
  <c r="P44" i="1"/>
  <c r="U34" i="1"/>
  <c r="U52" i="1"/>
  <c r="P33" i="1"/>
  <c r="P45" i="1"/>
  <c r="AS46" i="2"/>
  <c r="C27" i="1"/>
  <c r="C52" i="1"/>
  <c r="Z54" i="2"/>
  <c r="AA37" i="2"/>
  <c r="AA47" i="2"/>
  <c r="AA46" i="2"/>
  <c r="AN48" i="1"/>
  <c r="AA42" i="1"/>
  <c r="AA36" i="1"/>
  <c r="AA29" i="1"/>
  <c r="U35" i="1"/>
  <c r="P34" i="1"/>
  <c r="P46" i="1"/>
  <c r="AA34" i="1"/>
  <c r="C54" i="1"/>
  <c r="AA16" i="2"/>
  <c r="AA26" i="2"/>
  <c r="AA36" i="2"/>
  <c r="AA49" i="2"/>
  <c r="U26" i="1"/>
  <c r="U37" i="1"/>
  <c r="AA49" i="1"/>
  <c r="AA20" i="1"/>
  <c r="AN47" i="1"/>
  <c r="P32" i="1"/>
  <c r="P35" i="1"/>
  <c r="P47" i="1"/>
  <c r="C43" i="1"/>
  <c r="AA18" i="2"/>
  <c r="AA48" i="2"/>
  <c r="AA52" i="2"/>
  <c r="AA41" i="1"/>
  <c r="U38" i="1"/>
  <c r="AN43" i="1"/>
  <c r="P36" i="1"/>
  <c r="P48" i="1"/>
  <c r="U40" i="1"/>
  <c r="P25" i="1"/>
  <c r="P49" i="1"/>
  <c r="U41" i="1"/>
  <c r="C30" i="1"/>
  <c r="P37" i="1"/>
  <c r="P27" i="1"/>
  <c r="P38" i="1"/>
  <c r="U29" i="1"/>
  <c r="C46" i="1"/>
  <c r="AA20" i="2"/>
  <c r="AA50" i="2"/>
  <c r="U28" i="1"/>
  <c r="U42" i="1"/>
  <c r="AA28" i="1"/>
  <c r="AP29" i="1"/>
  <c r="AP41" i="1"/>
  <c r="AP53" i="1"/>
  <c r="AT26" i="1"/>
  <c r="AT51" i="1"/>
  <c r="AT42" i="1"/>
  <c r="U39" i="1"/>
  <c r="U51" i="1"/>
  <c r="D34" i="1"/>
  <c r="D46" i="1"/>
  <c r="AR53" i="2"/>
  <c r="I16" i="2"/>
  <c r="I29" i="2"/>
  <c r="I49" i="2"/>
  <c r="AT30" i="1"/>
  <c r="AN27" i="1"/>
  <c r="AN25" i="1"/>
  <c r="AN44" i="1"/>
  <c r="AT34" i="1"/>
  <c r="AT46" i="1"/>
  <c r="D38" i="1"/>
  <c r="D50" i="1"/>
  <c r="AR21" i="2"/>
  <c r="I25" i="2"/>
  <c r="I28" i="2"/>
  <c r="I40" i="2"/>
  <c r="I53" i="2"/>
  <c r="AN38" i="1"/>
  <c r="AT31" i="1"/>
  <c r="AP34" i="1"/>
  <c r="AP46" i="1"/>
  <c r="AN33" i="1"/>
  <c r="D28" i="1"/>
  <c r="D26" i="1"/>
  <c r="AT35" i="1"/>
  <c r="AT47" i="1"/>
  <c r="U54" i="1"/>
  <c r="U44" i="1"/>
  <c r="D39" i="1"/>
  <c r="D51" i="1"/>
  <c r="AR25" i="2"/>
  <c r="I31" i="2"/>
  <c r="I30" i="2"/>
  <c r="I43" i="2"/>
  <c r="I54" i="2"/>
  <c r="AN30" i="1"/>
  <c r="AR19" i="2"/>
  <c r="AP35" i="1"/>
  <c r="AP47" i="1"/>
  <c r="D52" i="1"/>
  <c r="AT27" i="1"/>
  <c r="AT25" i="1"/>
  <c r="AT36" i="1"/>
  <c r="AT48" i="1"/>
  <c r="U33" i="1"/>
  <c r="U45" i="1"/>
  <c r="D40" i="1"/>
  <c r="D53" i="1"/>
  <c r="AR18" i="2"/>
  <c r="I36" i="2"/>
  <c r="I33" i="2"/>
  <c r="I44" i="2"/>
  <c r="AN37" i="1"/>
  <c r="AT37" i="1"/>
  <c r="AT49" i="1"/>
  <c r="D41" i="1"/>
  <c r="AR29" i="2"/>
  <c r="I23" i="2"/>
  <c r="I34" i="2"/>
  <c r="I45" i="2"/>
  <c r="AT28" i="1"/>
  <c r="AR30" i="2"/>
  <c r="AP26" i="1"/>
  <c r="AP38" i="1"/>
  <c r="AN53" i="1"/>
  <c r="U27" i="1"/>
  <c r="U25" i="1"/>
  <c r="AT39" i="1"/>
  <c r="AT52" i="1"/>
  <c r="U36" i="1"/>
  <c r="D43" i="1"/>
  <c r="AR32" i="2"/>
  <c r="I22" i="2"/>
  <c r="I38" i="2"/>
  <c r="I46" i="2"/>
  <c r="AN31" i="1"/>
  <c r="AN52" i="1"/>
  <c r="AN46" i="1"/>
  <c r="AN26" i="1"/>
  <c r="D31" i="1"/>
  <c r="AN28" i="1"/>
  <c r="AR52" i="2"/>
  <c r="I20" i="2"/>
  <c r="I26" i="2"/>
  <c r="AR49" i="2"/>
  <c r="AN40" i="1"/>
  <c r="AR54" i="1"/>
  <c r="O34" i="1"/>
  <c r="O23" i="1"/>
  <c r="O16" i="1"/>
  <c r="O17" i="1"/>
  <c r="Z20" i="2"/>
  <c r="Z31" i="2"/>
  <c r="Z44" i="2"/>
  <c r="AR38" i="1"/>
  <c r="O29" i="1"/>
  <c r="Z32" i="2"/>
  <c r="Z39" i="2"/>
  <c r="Z45" i="2"/>
  <c r="AR47" i="1"/>
  <c r="Z21" i="2"/>
  <c r="Z33" i="2"/>
  <c r="Z40" i="2"/>
  <c r="AR32" i="1"/>
  <c r="AR20" i="1"/>
  <c r="AR18" i="1"/>
  <c r="AR16" i="1"/>
  <c r="AP23" i="1"/>
  <c r="AP16" i="1"/>
  <c r="AP22" i="1"/>
  <c r="AP21" i="1"/>
  <c r="AP20" i="1"/>
  <c r="AP17" i="1"/>
  <c r="AP19" i="1"/>
  <c r="AP18" i="1"/>
  <c r="AT54" i="1"/>
  <c r="AT16" i="1"/>
  <c r="AT22" i="1"/>
  <c r="AT21" i="1"/>
  <c r="AT20" i="1"/>
  <c r="AT17" i="1"/>
  <c r="AT23" i="1"/>
  <c r="AT19" i="1"/>
  <c r="AT18" i="1"/>
  <c r="Z22" i="2"/>
  <c r="Z34" i="2"/>
  <c r="Z46" i="2"/>
  <c r="AR41" i="1"/>
  <c r="AR37" i="1"/>
  <c r="AR46" i="1"/>
  <c r="O22" i="1"/>
  <c r="O20" i="1"/>
  <c r="AC31" i="1"/>
  <c r="AC21" i="1"/>
  <c r="AC16" i="1"/>
  <c r="AC19" i="1"/>
  <c r="AC23" i="1"/>
  <c r="AC17" i="1"/>
  <c r="AC18" i="1"/>
  <c r="AC22" i="1"/>
  <c r="AC20" i="1"/>
  <c r="Z25" i="2"/>
  <c r="Z35" i="2"/>
  <c r="Z47" i="2"/>
  <c r="AR30" i="1"/>
  <c r="P23" i="1"/>
  <c r="P18" i="1"/>
  <c r="P20" i="1"/>
  <c r="P21" i="1"/>
  <c r="P16" i="1"/>
  <c r="P19" i="1"/>
  <c r="P17" i="1"/>
  <c r="U32" i="1"/>
  <c r="U18" i="1"/>
  <c r="U22" i="1"/>
  <c r="U20" i="1"/>
  <c r="U21" i="1"/>
  <c r="U23" i="1"/>
  <c r="U16" i="1"/>
  <c r="U19" i="1"/>
  <c r="U17" i="1"/>
  <c r="Z27" i="2"/>
  <c r="Z30" i="2"/>
  <c r="Z48" i="2"/>
  <c r="AR25" i="1"/>
  <c r="D20" i="1"/>
  <c r="D19" i="1"/>
  <c r="D16" i="1"/>
  <c r="D17" i="1"/>
  <c r="D30" i="1"/>
  <c r="D18" i="1"/>
  <c r="D23" i="1"/>
  <c r="D22" i="1"/>
  <c r="D21" i="1"/>
  <c r="AR50" i="1"/>
  <c r="Z16" i="2"/>
  <c r="Z28" i="2"/>
  <c r="Z49" i="2"/>
  <c r="AR40" i="1"/>
  <c r="AR36" i="1"/>
  <c r="AR51" i="1"/>
  <c r="AR29" i="1"/>
  <c r="C31" i="1"/>
  <c r="C22" i="1"/>
  <c r="C19" i="1"/>
  <c r="C16" i="1"/>
  <c r="C20" i="1"/>
  <c r="C17" i="1"/>
  <c r="C18" i="1"/>
  <c r="Z17" i="2"/>
  <c r="Z38" i="2"/>
  <c r="Z50" i="2"/>
  <c r="Z18" i="2"/>
  <c r="Z42" i="2"/>
  <c r="Z51" i="2"/>
  <c r="O19" i="1"/>
  <c r="AR21" i="1"/>
  <c r="AR19" i="1"/>
  <c r="AR17" i="1"/>
  <c r="AN54" i="1"/>
  <c r="AN39" i="1"/>
  <c r="AN35" i="1"/>
  <c r="AN16" i="1"/>
  <c r="AN22" i="1"/>
  <c r="AN21" i="1"/>
  <c r="AN20" i="1"/>
  <c r="AN23" i="1"/>
  <c r="AN19" i="1"/>
  <c r="AN17" i="1"/>
  <c r="AN18" i="1"/>
  <c r="Z29" i="2"/>
  <c r="Z41" i="2"/>
  <c r="AR39" i="1"/>
  <c r="AR35" i="1"/>
  <c r="AR52" i="1"/>
  <c r="O21" i="1"/>
  <c r="AR17" i="2"/>
  <c r="AR26" i="2"/>
  <c r="AR31" i="2"/>
  <c r="AR51" i="2"/>
  <c r="AR44" i="2"/>
  <c r="AR22" i="2"/>
  <c r="AR54" i="2"/>
  <c r="AR33" i="2"/>
  <c r="AR38" i="2"/>
  <c r="AR46" i="2"/>
  <c r="AR47" i="2"/>
  <c r="AR28" i="2"/>
  <c r="AR34" i="2"/>
  <c r="AR39" i="2"/>
  <c r="AR48" i="2"/>
  <c r="AR16" i="2"/>
  <c r="AR35" i="2"/>
  <c r="AR36" i="2"/>
  <c r="AR40" i="2"/>
  <c r="AR50" i="2"/>
  <c r="AR27" i="2"/>
  <c r="AR37" i="2"/>
  <c r="AQ33" i="2"/>
  <c r="AQ16" i="2"/>
  <c r="AQ34" i="2"/>
  <c r="AQ38" i="2"/>
  <c r="AQ47" i="2"/>
  <c r="AQ18" i="2"/>
  <c r="AQ17" i="2"/>
  <c r="AQ31" i="2"/>
  <c r="AQ42" i="2"/>
  <c r="AQ48" i="2"/>
  <c r="AQ54" i="2"/>
  <c r="AQ22" i="2"/>
  <c r="AQ49" i="2"/>
  <c r="AQ46" i="2"/>
  <c r="AQ19" i="2"/>
  <c r="AQ27" i="2"/>
  <c r="AQ37" i="2"/>
  <c r="AQ20" i="2"/>
  <c r="AQ28" i="2"/>
  <c r="AQ29" i="2"/>
  <c r="AQ43" i="2"/>
  <c r="AQ50" i="2"/>
  <c r="AQ44" i="2"/>
  <c r="AQ36" i="2"/>
  <c r="AQ23" i="2"/>
  <c r="AQ40" i="2"/>
  <c r="AQ25" i="2"/>
  <c r="AQ51" i="2"/>
  <c r="AQ21" i="2"/>
  <c r="AQ32" i="2"/>
  <c r="AQ30" i="2"/>
  <c r="AQ45" i="2"/>
  <c r="O54" i="2"/>
  <c r="O53" i="2"/>
  <c r="O52" i="2"/>
  <c r="O51" i="2"/>
  <c r="O49" i="2"/>
  <c r="O50" i="2"/>
  <c r="O47" i="2"/>
  <c r="O46" i="2"/>
  <c r="O45" i="2"/>
  <c r="O44" i="2"/>
  <c r="O43" i="2"/>
  <c r="O48" i="2"/>
  <c r="O37" i="2"/>
  <c r="O41" i="2"/>
  <c r="O36" i="2"/>
  <c r="O42" i="2"/>
  <c r="O38" i="2"/>
  <c r="O35" i="2"/>
  <c r="O34" i="2"/>
  <c r="O33" i="2"/>
  <c r="O30" i="2"/>
  <c r="O28" i="2"/>
  <c r="O25" i="2"/>
  <c r="O23" i="2"/>
  <c r="O22" i="2"/>
  <c r="O21" i="2"/>
  <c r="O20" i="2"/>
  <c r="O19" i="2"/>
  <c r="O31" i="2"/>
  <c r="O40" i="2"/>
  <c r="O32" i="2"/>
  <c r="O29" i="2"/>
  <c r="O39" i="2"/>
  <c r="O18" i="2"/>
  <c r="O17" i="2"/>
  <c r="O16" i="2"/>
  <c r="O26" i="2"/>
  <c r="O27" i="2"/>
  <c r="F54" i="2"/>
  <c r="F53" i="2"/>
  <c r="F52" i="2"/>
  <c r="F51" i="2"/>
  <c r="F50" i="2"/>
  <c r="F49" i="2"/>
  <c r="F48" i="2"/>
  <c r="F37" i="2"/>
  <c r="F42" i="2"/>
  <c r="F38" i="2"/>
  <c r="F47" i="2"/>
  <c r="F36" i="2"/>
  <c r="F45" i="2"/>
  <c r="F44" i="2"/>
  <c r="F43" i="2"/>
  <c r="F39" i="2"/>
  <c r="F46" i="2"/>
  <c r="F30" i="2"/>
  <c r="F28" i="2"/>
  <c r="F31" i="2"/>
  <c r="F25" i="2"/>
  <c r="F23" i="2"/>
  <c r="F22" i="2"/>
  <c r="F41" i="2"/>
  <c r="F32" i="2"/>
  <c r="F29" i="2"/>
  <c r="F27" i="2"/>
  <c r="F40" i="2"/>
  <c r="F33" i="2"/>
  <c r="F34" i="2"/>
  <c r="F21" i="2"/>
  <c r="F18" i="2"/>
  <c r="F17" i="2"/>
  <c r="F16" i="2"/>
  <c r="F35" i="2"/>
  <c r="F20" i="2"/>
  <c r="F26" i="2"/>
  <c r="F19" i="2"/>
  <c r="AJ48" i="2"/>
  <c r="AJ54" i="2"/>
  <c r="AJ52" i="2"/>
  <c r="AJ46" i="2"/>
  <c r="AJ45" i="2"/>
  <c r="AJ44" i="2"/>
  <c r="AJ43" i="2"/>
  <c r="AJ42" i="2"/>
  <c r="AJ41" i="2"/>
  <c r="AJ40" i="2"/>
  <c r="AJ39" i="2"/>
  <c r="AJ38" i="2"/>
  <c r="AJ53" i="2"/>
  <c r="AJ51" i="2"/>
  <c r="AJ47" i="2"/>
  <c r="AJ49" i="2"/>
  <c r="AJ36" i="2"/>
  <c r="AJ50" i="2"/>
  <c r="AJ35" i="2"/>
  <c r="AJ34" i="2"/>
  <c r="AJ33" i="2"/>
  <c r="AJ32" i="2"/>
  <c r="AJ31" i="2"/>
  <c r="AJ30" i="2"/>
  <c r="AJ37" i="2"/>
  <c r="AJ28" i="2"/>
  <c r="AJ26" i="2"/>
  <c r="AJ18" i="2"/>
  <c r="AJ29" i="2"/>
  <c r="AJ23" i="2"/>
  <c r="AJ21" i="2"/>
  <c r="AJ22" i="2"/>
  <c r="AJ20" i="2"/>
  <c r="AJ25" i="2"/>
  <c r="AJ19" i="2"/>
  <c r="AJ27" i="2"/>
  <c r="AJ16" i="2"/>
  <c r="AJ17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5" i="2"/>
  <c r="L22" i="2"/>
  <c r="L19" i="2"/>
  <c r="L23" i="2"/>
  <c r="L26" i="2"/>
  <c r="L21" i="2"/>
  <c r="L18" i="2"/>
  <c r="L17" i="2"/>
  <c r="L16" i="2"/>
  <c r="L20" i="2"/>
  <c r="N54" i="2"/>
  <c r="N53" i="2"/>
  <c r="N52" i="2"/>
  <c r="N51" i="2"/>
  <c r="N50" i="2"/>
  <c r="N49" i="2"/>
  <c r="N48" i="2"/>
  <c r="N40" i="2"/>
  <c r="N46" i="2"/>
  <c r="N37" i="2"/>
  <c r="N41" i="2"/>
  <c r="N36" i="2"/>
  <c r="N42" i="2"/>
  <c r="N38" i="2"/>
  <c r="N45" i="2"/>
  <c r="N47" i="2"/>
  <c r="N44" i="2"/>
  <c r="N35" i="2"/>
  <c r="N34" i="2"/>
  <c r="N33" i="2"/>
  <c r="N30" i="2"/>
  <c r="N28" i="2"/>
  <c r="N25" i="2"/>
  <c r="N23" i="2"/>
  <c r="N22" i="2"/>
  <c r="N43" i="2"/>
  <c r="N31" i="2"/>
  <c r="N39" i="2"/>
  <c r="N21" i="2"/>
  <c r="N18" i="2"/>
  <c r="N17" i="2"/>
  <c r="N16" i="2"/>
  <c r="N26" i="2"/>
  <c r="N27" i="2"/>
  <c r="N20" i="2"/>
  <c r="N32" i="2"/>
  <c r="N19" i="2"/>
  <c r="N29" i="2"/>
  <c r="AF54" i="2"/>
  <c r="AF53" i="2"/>
  <c r="AF52" i="2"/>
  <c r="AF51" i="2"/>
  <c r="AF49" i="2"/>
  <c r="AF48" i="2"/>
  <c r="AF50" i="2"/>
  <c r="AF46" i="2"/>
  <c r="AF45" i="2"/>
  <c r="AF44" i="2"/>
  <c r="AF43" i="2"/>
  <c r="AF42" i="2"/>
  <c r="AF38" i="2"/>
  <c r="AF47" i="2"/>
  <c r="AF37" i="2"/>
  <c r="AF39" i="2"/>
  <c r="AF35" i="2"/>
  <c r="AF34" i="2"/>
  <c r="AF33" i="2"/>
  <c r="AF31" i="2"/>
  <c r="AF29" i="2"/>
  <c r="AF27" i="2"/>
  <c r="AF25" i="2"/>
  <c r="AF23" i="2"/>
  <c r="AF22" i="2"/>
  <c r="AF21" i="2"/>
  <c r="AF20" i="2"/>
  <c r="AF19" i="2"/>
  <c r="AF18" i="2"/>
  <c r="AF36" i="2"/>
  <c r="AF32" i="2"/>
  <c r="AF41" i="2"/>
  <c r="AF28" i="2"/>
  <c r="AF17" i="2"/>
  <c r="AF16" i="2"/>
  <c r="AF30" i="2"/>
  <c r="AF40" i="2"/>
  <c r="AF26" i="2"/>
  <c r="AX54" i="2"/>
  <c r="AX53" i="2"/>
  <c r="AX52" i="2"/>
  <c r="AX51" i="2"/>
  <c r="AX50" i="2"/>
  <c r="AX49" i="2"/>
  <c r="AX47" i="2"/>
  <c r="AX48" i="2"/>
  <c r="AX39" i="2"/>
  <c r="AX40" i="2"/>
  <c r="AX46" i="2"/>
  <c r="AX41" i="2"/>
  <c r="AX37" i="2"/>
  <c r="AX34" i="2"/>
  <c r="AX33" i="2"/>
  <c r="AX32" i="2"/>
  <c r="AX28" i="2"/>
  <c r="AX26" i="2"/>
  <c r="AX23" i="2"/>
  <c r="AX22" i="2"/>
  <c r="AX21" i="2"/>
  <c r="AX45" i="2"/>
  <c r="AX38" i="2"/>
  <c r="AX35" i="2"/>
  <c r="AX25" i="2"/>
  <c r="AX44" i="2"/>
  <c r="AX43" i="2"/>
  <c r="AX36" i="2"/>
  <c r="AX30" i="2"/>
  <c r="AX29" i="2"/>
  <c r="AX27" i="2"/>
  <c r="AX42" i="2"/>
  <c r="AX31" i="2"/>
  <c r="AX20" i="2"/>
  <c r="AX17" i="2"/>
  <c r="AX16" i="2"/>
  <c r="AX19" i="2"/>
  <c r="AX18" i="2"/>
  <c r="A57" i="2"/>
  <c r="AI57" i="2"/>
  <c r="R57" i="2"/>
  <c r="AI13" i="2"/>
  <c r="R13" i="2"/>
  <c r="AI55" i="2"/>
  <c r="R55" i="2"/>
  <c r="A55" i="2"/>
  <c r="AI15" i="2"/>
  <c r="R15" i="2"/>
  <c r="T53" i="2"/>
  <c r="T51" i="2"/>
  <c r="T50" i="2"/>
  <c r="T46" i="2"/>
  <c r="T45" i="2"/>
  <c r="T44" i="2"/>
  <c r="T43" i="2"/>
  <c r="T42" i="2"/>
  <c r="T41" i="2"/>
  <c r="T40" i="2"/>
  <c r="T39" i="2"/>
  <c r="T38" i="2"/>
  <c r="T47" i="2"/>
  <c r="T48" i="2"/>
  <c r="T49" i="2"/>
  <c r="T54" i="2"/>
  <c r="T52" i="2"/>
  <c r="T35" i="2"/>
  <c r="T34" i="2"/>
  <c r="T33" i="2"/>
  <c r="T37" i="2"/>
  <c r="T31" i="2"/>
  <c r="T36" i="2"/>
  <c r="T29" i="2"/>
  <c r="T27" i="2"/>
  <c r="T26" i="2"/>
  <c r="T32" i="2"/>
  <c r="T28" i="2"/>
  <c r="T23" i="2"/>
  <c r="T20" i="2"/>
  <c r="T25" i="2"/>
  <c r="T19" i="2"/>
  <c r="T30" i="2"/>
  <c r="T22" i="2"/>
  <c r="T17" i="2"/>
  <c r="T16" i="2"/>
  <c r="T18" i="2"/>
  <c r="T21" i="2"/>
  <c r="AC54" i="2"/>
  <c r="AC53" i="2"/>
  <c r="AC52" i="2"/>
  <c r="AC51" i="2"/>
  <c r="AC50" i="2"/>
  <c r="AC49" i="2"/>
  <c r="AC46" i="2"/>
  <c r="AC45" i="2"/>
  <c r="AC44" i="2"/>
  <c r="AC43" i="2"/>
  <c r="AC42" i="2"/>
  <c r="AC41" i="2"/>
  <c r="AC40" i="2"/>
  <c r="AC39" i="2"/>
  <c r="AC38" i="2"/>
  <c r="AC37" i="2"/>
  <c r="AC36" i="2"/>
  <c r="AC47" i="2"/>
  <c r="AC35" i="2"/>
  <c r="AC34" i="2"/>
  <c r="AC33" i="2"/>
  <c r="AC32" i="2"/>
  <c r="AC31" i="2"/>
  <c r="AC30" i="2"/>
  <c r="AC29" i="2"/>
  <c r="AC28" i="2"/>
  <c r="AC27" i="2"/>
  <c r="AC48" i="2"/>
  <c r="AC26" i="2"/>
  <c r="AC25" i="2"/>
  <c r="AC20" i="2"/>
  <c r="AC19" i="2"/>
  <c r="AC23" i="2"/>
  <c r="AC18" i="2"/>
  <c r="AC17" i="2"/>
  <c r="AC16" i="2"/>
  <c r="AC22" i="2"/>
  <c r="AC21" i="2"/>
  <c r="S53" i="2"/>
  <c r="S51" i="2"/>
  <c r="S50" i="2"/>
  <c r="S46" i="2"/>
  <c r="S45" i="2"/>
  <c r="S44" i="2"/>
  <c r="S43" i="2"/>
  <c r="S42" i="2"/>
  <c r="S41" i="2"/>
  <c r="S40" i="2"/>
  <c r="S39" i="2"/>
  <c r="S38" i="2"/>
  <c r="S47" i="2"/>
  <c r="S54" i="2"/>
  <c r="S52" i="2"/>
  <c r="S35" i="2"/>
  <c r="S34" i="2"/>
  <c r="S33" i="2"/>
  <c r="S32" i="2"/>
  <c r="S31" i="2"/>
  <c r="S30" i="2"/>
  <c r="S49" i="2"/>
  <c r="S36" i="2"/>
  <c r="S29" i="2"/>
  <c r="S27" i="2"/>
  <c r="S26" i="2"/>
  <c r="S48" i="2"/>
  <c r="S37" i="2"/>
  <c r="S21" i="2"/>
  <c r="S23" i="2"/>
  <c r="S20" i="2"/>
  <c r="S25" i="2"/>
  <c r="S19" i="2"/>
  <c r="S22" i="2"/>
  <c r="S28" i="2"/>
  <c r="S17" i="2"/>
  <c r="S16" i="2"/>
  <c r="S18" i="2"/>
  <c r="E54" i="2"/>
  <c r="E53" i="2"/>
  <c r="E52" i="2"/>
  <c r="E51" i="2"/>
  <c r="E50" i="2"/>
  <c r="E49" i="2"/>
  <c r="E48" i="2"/>
  <c r="E41" i="2"/>
  <c r="E35" i="2"/>
  <c r="E34" i="2"/>
  <c r="E33" i="2"/>
  <c r="E32" i="2"/>
  <c r="E31" i="2"/>
  <c r="E30" i="2"/>
  <c r="E29" i="2"/>
  <c r="E28" i="2"/>
  <c r="E27" i="2"/>
  <c r="E26" i="2"/>
  <c r="E37" i="2"/>
  <c r="E42" i="2"/>
  <c r="E38" i="2"/>
  <c r="E47" i="2"/>
  <c r="E36" i="2"/>
  <c r="E45" i="2"/>
  <c r="E44" i="2"/>
  <c r="E43" i="2"/>
  <c r="E39" i="2"/>
  <c r="E46" i="2"/>
  <c r="E25" i="2"/>
  <c r="E23" i="2"/>
  <c r="E40" i="2"/>
  <c r="E21" i="2"/>
  <c r="E22" i="2"/>
  <c r="E18" i="2"/>
  <c r="E17" i="2"/>
  <c r="E16" i="2"/>
  <c r="E20" i="2"/>
  <c r="E19" i="2"/>
  <c r="W54" i="2"/>
  <c r="W53" i="2"/>
  <c r="W52" i="2"/>
  <c r="W51" i="2"/>
  <c r="W50" i="2"/>
  <c r="W49" i="2"/>
  <c r="W48" i="2"/>
  <c r="W39" i="2"/>
  <c r="W37" i="2"/>
  <c r="W45" i="2"/>
  <c r="W44" i="2"/>
  <c r="W43" i="2"/>
  <c r="W40" i="2"/>
  <c r="W47" i="2"/>
  <c r="W29" i="2"/>
  <c r="W27" i="2"/>
  <c r="W38" i="2"/>
  <c r="W32" i="2"/>
  <c r="W25" i="2"/>
  <c r="W23" i="2"/>
  <c r="W22" i="2"/>
  <c r="W42" i="2"/>
  <c r="W28" i="2"/>
  <c r="W30" i="2"/>
  <c r="W34" i="2"/>
  <c r="W19" i="2"/>
  <c r="W46" i="2"/>
  <c r="W35" i="2"/>
  <c r="W26" i="2"/>
  <c r="W18" i="2"/>
  <c r="W17" i="2"/>
  <c r="W16" i="2"/>
  <c r="W41" i="2"/>
  <c r="W21" i="2"/>
  <c r="W36" i="2"/>
  <c r="W31" i="2"/>
  <c r="W20" i="2"/>
  <c r="W33" i="2"/>
  <c r="AO54" i="2"/>
  <c r="AO53" i="2"/>
  <c r="AO52" i="2"/>
  <c r="AO51" i="2"/>
  <c r="AO47" i="2"/>
  <c r="AO50" i="2"/>
  <c r="AO46" i="2"/>
  <c r="AO45" i="2"/>
  <c r="AO44" i="2"/>
  <c r="AO43" i="2"/>
  <c r="AO49" i="2"/>
  <c r="AO40" i="2"/>
  <c r="AO48" i="2"/>
  <c r="AO41" i="2"/>
  <c r="AO37" i="2"/>
  <c r="AO42" i="2"/>
  <c r="AO38" i="2"/>
  <c r="AO36" i="2"/>
  <c r="AO26" i="2"/>
  <c r="AO39" i="2"/>
  <c r="AO23" i="2"/>
  <c r="AO22" i="2"/>
  <c r="AO21" i="2"/>
  <c r="AO20" i="2"/>
  <c r="AO19" i="2"/>
  <c r="AO18" i="2"/>
  <c r="AO30" i="2"/>
  <c r="AO25" i="2"/>
  <c r="AO29" i="2"/>
  <c r="AO27" i="2"/>
  <c r="AO31" i="2"/>
  <c r="AO34" i="2"/>
  <c r="AO33" i="2"/>
  <c r="AO35" i="2"/>
  <c r="AO32" i="2"/>
  <c r="AO17" i="2"/>
  <c r="AO16" i="2"/>
  <c r="AO28" i="2"/>
  <c r="AB49" i="2"/>
  <c r="AB46" i="2"/>
  <c r="AB45" i="2"/>
  <c r="AB44" i="2"/>
  <c r="AB43" i="2"/>
  <c r="AB42" i="2"/>
  <c r="AB41" i="2"/>
  <c r="AB40" i="2"/>
  <c r="AB39" i="2"/>
  <c r="AB38" i="2"/>
  <c r="AB54" i="2"/>
  <c r="AB52" i="2"/>
  <c r="AB47" i="2"/>
  <c r="AB48" i="2"/>
  <c r="AB35" i="2"/>
  <c r="AB34" i="2"/>
  <c r="AB33" i="2"/>
  <c r="AB50" i="2"/>
  <c r="AB53" i="2"/>
  <c r="AB51" i="2"/>
  <c r="AB30" i="2"/>
  <c r="AB26" i="2"/>
  <c r="AB37" i="2"/>
  <c r="AB31" i="2"/>
  <c r="AB29" i="2"/>
  <c r="AB27" i="2"/>
  <c r="AB32" i="2"/>
  <c r="AB21" i="2"/>
  <c r="AB20" i="2"/>
  <c r="AB36" i="2"/>
  <c r="AB19" i="2"/>
  <c r="AB28" i="2"/>
  <c r="AB23" i="2"/>
  <c r="AB17" i="2"/>
  <c r="AB25" i="2"/>
  <c r="AB18" i="2"/>
  <c r="AB16" i="2"/>
  <c r="AB22" i="2"/>
  <c r="AI10" i="2"/>
  <c r="R10" i="2"/>
  <c r="AT54" i="2"/>
  <c r="AT53" i="2"/>
  <c r="AT52" i="2"/>
  <c r="AT51" i="2"/>
  <c r="AT50" i="2"/>
  <c r="AT49" i="2"/>
  <c r="AT48" i="2"/>
  <c r="AT46" i="2"/>
  <c r="AT45" i="2"/>
  <c r="AT44" i="2"/>
  <c r="AT43" i="2"/>
  <c r="AT42" i="2"/>
  <c r="AT4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47" i="2"/>
  <c r="AT25" i="2"/>
  <c r="AT21" i="2"/>
  <c r="AT20" i="2"/>
  <c r="AT23" i="2"/>
  <c r="AT22" i="2"/>
  <c r="AT19" i="2"/>
  <c r="AT17" i="2"/>
  <c r="AT16" i="2"/>
  <c r="AT18" i="2"/>
  <c r="C54" i="2"/>
  <c r="C52" i="2"/>
  <c r="C47" i="2"/>
  <c r="C46" i="2"/>
  <c r="C45" i="2"/>
  <c r="C44" i="2"/>
  <c r="C43" i="2"/>
  <c r="C42" i="2"/>
  <c r="C41" i="2"/>
  <c r="C40" i="2"/>
  <c r="C39" i="2"/>
  <c r="C38" i="2"/>
  <c r="C51" i="2"/>
  <c r="C49" i="2"/>
  <c r="C37" i="2"/>
  <c r="C35" i="2"/>
  <c r="C34" i="2"/>
  <c r="C33" i="2"/>
  <c r="C48" i="2"/>
  <c r="C30" i="2"/>
  <c r="C28" i="2"/>
  <c r="C31" i="2"/>
  <c r="C32" i="2"/>
  <c r="C29" i="2"/>
  <c r="C26" i="2"/>
  <c r="C25" i="2"/>
  <c r="C23" i="2"/>
  <c r="C19" i="2"/>
  <c r="C53" i="2"/>
  <c r="C50" i="2"/>
  <c r="C21" i="2"/>
  <c r="C22" i="2"/>
  <c r="C18" i="2"/>
  <c r="C16" i="2"/>
  <c r="C36" i="2"/>
  <c r="C27" i="2"/>
  <c r="C20" i="2"/>
  <c r="C17" i="2"/>
  <c r="B50" i="2"/>
  <c r="B48" i="2"/>
  <c r="B54" i="2"/>
  <c r="B52" i="2"/>
  <c r="B47" i="2"/>
  <c r="B46" i="2"/>
  <c r="B45" i="2"/>
  <c r="B44" i="2"/>
  <c r="B43" i="2"/>
  <c r="B42" i="2"/>
  <c r="B41" i="2"/>
  <c r="B40" i="2"/>
  <c r="B39" i="2"/>
  <c r="B38" i="2"/>
  <c r="B53" i="2"/>
  <c r="B51" i="2"/>
  <c r="B37" i="2"/>
  <c r="B35" i="2"/>
  <c r="B34" i="2"/>
  <c r="B33" i="2"/>
  <c r="B32" i="2"/>
  <c r="B31" i="2"/>
  <c r="B36" i="2"/>
  <c r="B26" i="2"/>
  <c r="B49" i="2"/>
  <c r="B30" i="2"/>
  <c r="B28" i="2"/>
  <c r="B29" i="2"/>
  <c r="B27" i="2"/>
  <c r="B20" i="2"/>
  <c r="B25" i="2"/>
  <c r="B23" i="2"/>
  <c r="B19" i="2"/>
  <c r="B22" i="2"/>
  <c r="B21" i="2"/>
  <c r="B18" i="2"/>
  <c r="B16" i="2"/>
  <c r="B17" i="2"/>
  <c r="AW54" i="2"/>
  <c r="AW53" i="2"/>
  <c r="AW52" i="2"/>
  <c r="AW51" i="2"/>
  <c r="AW48" i="2"/>
  <c r="AW49" i="2"/>
  <c r="AW47" i="2"/>
  <c r="AW46" i="2"/>
  <c r="AW45" i="2"/>
  <c r="AW44" i="2"/>
  <c r="AW43" i="2"/>
  <c r="AW35" i="2"/>
  <c r="AW50" i="2"/>
  <c r="AW39" i="2"/>
  <c r="AW40" i="2"/>
  <c r="AW41" i="2"/>
  <c r="AW34" i="2"/>
  <c r="AW33" i="2"/>
  <c r="AW32" i="2"/>
  <c r="AW28" i="2"/>
  <c r="AW26" i="2"/>
  <c r="AW23" i="2"/>
  <c r="AW22" i="2"/>
  <c r="AW21" i="2"/>
  <c r="AW20" i="2"/>
  <c r="AW19" i="2"/>
  <c r="AW18" i="2"/>
  <c r="AW38" i="2"/>
  <c r="AW25" i="2"/>
  <c r="AW37" i="2"/>
  <c r="AW36" i="2"/>
  <c r="AW30" i="2"/>
  <c r="AW29" i="2"/>
  <c r="AW42" i="2"/>
  <c r="AW31" i="2"/>
  <c r="AW17" i="2"/>
  <c r="AW16" i="2"/>
  <c r="AW27" i="2"/>
  <c r="AU54" i="2"/>
  <c r="AU53" i="2"/>
  <c r="AU52" i="2"/>
  <c r="AU51" i="2"/>
  <c r="AU50" i="2"/>
  <c r="AU49" i="2"/>
  <c r="AU48" i="2"/>
  <c r="AU47" i="2"/>
  <c r="AU45" i="2"/>
  <c r="AU44" i="2"/>
  <c r="AU43" i="2"/>
  <c r="AU36" i="2"/>
  <c r="AU34" i="2"/>
  <c r="AU33" i="2"/>
  <c r="AU32" i="2"/>
  <c r="AU31" i="2"/>
  <c r="AU30" i="2"/>
  <c r="AU29" i="2"/>
  <c r="AU28" i="2"/>
  <c r="AU27" i="2"/>
  <c r="AU26" i="2"/>
  <c r="AU25" i="2"/>
  <c r="AU42" i="2"/>
  <c r="AU38" i="2"/>
  <c r="AU35" i="2"/>
  <c r="AU39" i="2"/>
  <c r="AU41" i="2"/>
  <c r="AU23" i="2"/>
  <c r="AU22" i="2"/>
  <c r="AU46" i="2"/>
  <c r="AU40" i="2"/>
  <c r="AU21" i="2"/>
  <c r="AU20" i="2"/>
  <c r="AU19" i="2"/>
  <c r="AU17" i="2"/>
  <c r="AU16" i="2"/>
  <c r="AU18" i="2"/>
  <c r="AU37" i="2"/>
  <c r="AL54" i="2"/>
  <c r="AL53" i="2"/>
  <c r="AL52" i="2"/>
  <c r="AL51" i="2"/>
  <c r="AL50" i="2"/>
  <c r="AL49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47" i="2"/>
  <c r="AL34" i="2"/>
  <c r="AL33" i="2"/>
  <c r="AL32" i="2"/>
  <c r="AL31" i="2"/>
  <c r="AL30" i="2"/>
  <c r="AL29" i="2"/>
  <c r="AL28" i="2"/>
  <c r="AL27" i="2"/>
  <c r="AL48" i="2"/>
  <c r="AL26" i="2"/>
  <c r="AL25" i="2"/>
  <c r="AL23" i="2"/>
  <c r="AL21" i="2"/>
  <c r="AL22" i="2"/>
  <c r="AL20" i="2"/>
  <c r="AL19" i="2"/>
  <c r="AL17" i="2"/>
  <c r="AL16" i="2"/>
  <c r="AL18" i="2"/>
  <c r="M54" i="2"/>
  <c r="M53" i="2"/>
  <c r="M52" i="2"/>
  <c r="M51" i="2"/>
  <c r="M50" i="2"/>
  <c r="M49" i="2"/>
  <c r="M47" i="2"/>
  <c r="M45" i="2"/>
  <c r="M44" i="2"/>
  <c r="M43" i="2"/>
  <c r="M35" i="2"/>
  <c r="M34" i="2"/>
  <c r="M33" i="2"/>
  <c r="M32" i="2"/>
  <c r="M31" i="2"/>
  <c r="M30" i="2"/>
  <c r="M29" i="2"/>
  <c r="M28" i="2"/>
  <c r="M27" i="2"/>
  <c r="M26" i="2"/>
  <c r="M48" i="2"/>
  <c r="M40" i="2"/>
  <c r="M46" i="2"/>
  <c r="M37" i="2"/>
  <c r="M41" i="2"/>
  <c r="M39" i="2"/>
  <c r="M38" i="2"/>
  <c r="M36" i="2"/>
  <c r="M25" i="2"/>
  <c r="M23" i="2"/>
  <c r="M42" i="2"/>
  <c r="M19" i="2"/>
  <c r="M21" i="2"/>
  <c r="M18" i="2"/>
  <c r="M17" i="2"/>
  <c r="M16" i="2"/>
  <c r="M20" i="2"/>
  <c r="M22" i="2"/>
  <c r="K49" i="2"/>
  <c r="K48" i="2"/>
  <c r="K47" i="2"/>
  <c r="K46" i="2"/>
  <c r="K45" i="2"/>
  <c r="K44" i="2"/>
  <c r="K43" i="2"/>
  <c r="K42" i="2"/>
  <c r="K41" i="2"/>
  <c r="K40" i="2"/>
  <c r="K39" i="2"/>
  <c r="K38" i="2"/>
  <c r="K53" i="2"/>
  <c r="K51" i="2"/>
  <c r="K54" i="2"/>
  <c r="K52" i="2"/>
  <c r="K35" i="2"/>
  <c r="K34" i="2"/>
  <c r="K33" i="2"/>
  <c r="K37" i="2"/>
  <c r="K26" i="2"/>
  <c r="K30" i="2"/>
  <c r="K28" i="2"/>
  <c r="K50" i="2"/>
  <c r="K36" i="2"/>
  <c r="K31" i="2"/>
  <c r="K20" i="2"/>
  <c r="K22" i="2"/>
  <c r="K19" i="2"/>
  <c r="K25" i="2"/>
  <c r="K23" i="2"/>
  <c r="K21" i="2"/>
  <c r="K18" i="2"/>
  <c r="K16" i="2"/>
  <c r="K32" i="2"/>
  <c r="K27" i="2"/>
  <c r="K17" i="2"/>
  <c r="K29" i="2"/>
  <c r="U54" i="2"/>
  <c r="U53" i="2"/>
  <c r="U52" i="2"/>
  <c r="U51" i="2"/>
  <c r="U50" i="2"/>
  <c r="U49" i="2"/>
  <c r="U46" i="2"/>
  <c r="U45" i="2"/>
  <c r="U44" i="2"/>
  <c r="U43" i="2"/>
  <c r="U42" i="2"/>
  <c r="U41" i="2"/>
  <c r="U40" i="2"/>
  <c r="U39" i="2"/>
  <c r="U38" i="2"/>
  <c r="U37" i="2"/>
  <c r="U36" i="2"/>
  <c r="U47" i="2"/>
  <c r="U48" i="2"/>
  <c r="U35" i="2"/>
  <c r="U34" i="2"/>
  <c r="U33" i="2"/>
  <c r="U32" i="2"/>
  <c r="U31" i="2"/>
  <c r="U30" i="2"/>
  <c r="U29" i="2"/>
  <c r="U28" i="2"/>
  <c r="U27" i="2"/>
  <c r="U26" i="2"/>
  <c r="U25" i="2"/>
  <c r="U23" i="2"/>
  <c r="U20" i="2"/>
  <c r="U19" i="2"/>
  <c r="U22" i="2"/>
  <c r="U18" i="2"/>
  <c r="U17" i="2"/>
  <c r="U16" i="2"/>
  <c r="U21" i="2"/>
  <c r="V54" i="2"/>
  <c r="V53" i="2"/>
  <c r="V52" i="2"/>
  <c r="V51" i="2"/>
  <c r="V50" i="2"/>
  <c r="V49" i="2"/>
  <c r="V47" i="2"/>
  <c r="V48" i="2"/>
  <c r="V42" i="2"/>
  <c r="V38" i="2"/>
  <c r="V35" i="2"/>
  <c r="V34" i="2"/>
  <c r="V33" i="2"/>
  <c r="V32" i="2"/>
  <c r="V31" i="2"/>
  <c r="V30" i="2"/>
  <c r="V29" i="2"/>
  <c r="V28" i="2"/>
  <c r="V27" i="2"/>
  <c r="V26" i="2"/>
  <c r="V39" i="2"/>
  <c r="V37" i="2"/>
  <c r="V45" i="2"/>
  <c r="V44" i="2"/>
  <c r="V43" i="2"/>
  <c r="V40" i="2"/>
  <c r="V46" i="2"/>
  <c r="V36" i="2"/>
  <c r="V25" i="2"/>
  <c r="V23" i="2"/>
  <c r="V19" i="2"/>
  <c r="V22" i="2"/>
  <c r="V18" i="2"/>
  <c r="V17" i="2"/>
  <c r="V16" i="2"/>
  <c r="V41" i="2"/>
  <c r="V21" i="2"/>
  <c r="V20" i="2"/>
  <c r="AN54" i="2"/>
  <c r="AN53" i="2"/>
  <c r="AN52" i="2"/>
  <c r="AN51" i="2"/>
  <c r="AN50" i="2"/>
  <c r="AN49" i="2"/>
  <c r="AN48" i="2"/>
  <c r="AN47" i="2"/>
  <c r="AN46" i="2"/>
  <c r="AN35" i="2"/>
  <c r="AN40" i="2"/>
  <c r="AN45" i="2"/>
  <c r="AN44" i="2"/>
  <c r="AN43" i="2"/>
  <c r="AN41" i="2"/>
  <c r="AN37" i="2"/>
  <c r="AN28" i="2"/>
  <c r="AN36" i="2"/>
  <c r="AN26" i="2"/>
  <c r="AN39" i="2"/>
  <c r="AN23" i="2"/>
  <c r="AN22" i="2"/>
  <c r="AN21" i="2"/>
  <c r="AN30" i="2"/>
  <c r="AN25" i="2"/>
  <c r="AN38" i="2"/>
  <c r="AN29" i="2"/>
  <c r="AN27" i="2"/>
  <c r="AN31" i="2"/>
  <c r="AN20" i="2"/>
  <c r="AN42" i="2"/>
  <c r="AN19" i="2"/>
  <c r="AN32" i="2"/>
  <c r="AN17" i="2"/>
  <c r="AN16" i="2"/>
  <c r="AN33" i="2"/>
  <c r="AN18" i="2"/>
  <c r="AN34" i="2"/>
  <c r="H54" i="2"/>
  <c r="H53" i="2"/>
  <c r="H52" i="2"/>
  <c r="H51" i="2"/>
  <c r="H50" i="2"/>
  <c r="H49" i="2"/>
  <c r="H48" i="2"/>
  <c r="H36" i="2"/>
  <c r="H47" i="2"/>
  <c r="H39" i="2"/>
  <c r="H45" i="2"/>
  <c r="H44" i="2"/>
  <c r="H43" i="2"/>
  <c r="H46" i="2"/>
  <c r="H40" i="2"/>
  <c r="H25" i="2"/>
  <c r="H23" i="2"/>
  <c r="H22" i="2"/>
  <c r="H41" i="2"/>
  <c r="H32" i="2"/>
  <c r="H37" i="2"/>
  <c r="H29" i="2"/>
  <c r="H27" i="2"/>
  <c r="H26" i="2"/>
  <c r="H38" i="2"/>
  <c r="H35" i="2"/>
  <c r="H34" i="2"/>
  <c r="H33" i="2"/>
  <c r="H28" i="2"/>
  <c r="H21" i="2"/>
  <c r="H18" i="2"/>
  <c r="H17" i="2"/>
  <c r="H16" i="2"/>
  <c r="H42" i="2"/>
  <c r="H20" i="2"/>
  <c r="H19" i="2"/>
  <c r="H31" i="2"/>
  <c r="H30" i="2"/>
  <c r="AI56" i="2"/>
  <c r="R56" i="2"/>
  <c r="A56" i="2"/>
  <c r="AI14" i="2"/>
  <c r="R14" i="2"/>
  <c r="X54" i="2"/>
  <c r="X53" i="2"/>
  <c r="X52" i="2"/>
  <c r="X51" i="2"/>
  <c r="X50" i="2"/>
  <c r="X48" i="2"/>
  <c r="X46" i="2"/>
  <c r="X45" i="2"/>
  <c r="X44" i="2"/>
  <c r="X43" i="2"/>
  <c r="X39" i="2"/>
  <c r="X37" i="2"/>
  <c r="X40" i="2"/>
  <c r="X49" i="2"/>
  <c r="X36" i="2"/>
  <c r="X47" i="2"/>
  <c r="X41" i="2"/>
  <c r="X38" i="2"/>
  <c r="X32" i="2"/>
  <c r="X25" i="2"/>
  <c r="X23" i="2"/>
  <c r="X22" i="2"/>
  <c r="X21" i="2"/>
  <c r="X20" i="2"/>
  <c r="X19" i="2"/>
  <c r="X42" i="2"/>
  <c r="X28" i="2"/>
  <c r="X30" i="2"/>
  <c r="X35" i="2"/>
  <c r="X34" i="2"/>
  <c r="X33" i="2"/>
  <c r="X26" i="2"/>
  <c r="X18" i="2"/>
  <c r="X17" i="2"/>
  <c r="X16" i="2"/>
  <c r="X27" i="2"/>
  <c r="X31" i="2"/>
  <c r="X29" i="2"/>
  <c r="AE54" i="2"/>
  <c r="AE53" i="2"/>
  <c r="AE52" i="2"/>
  <c r="AE51" i="2"/>
  <c r="AE50" i="2"/>
  <c r="AE49" i="2"/>
  <c r="AE48" i="2"/>
  <c r="AE47" i="2"/>
  <c r="AE41" i="2"/>
  <c r="AE42" i="2"/>
  <c r="AE38" i="2"/>
  <c r="AE46" i="2"/>
  <c r="AE37" i="2"/>
  <c r="AE39" i="2"/>
  <c r="AE43" i="2"/>
  <c r="AE40" i="2"/>
  <c r="AE30" i="2"/>
  <c r="AE26" i="2"/>
  <c r="AE35" i="2"/>
  <c r="AE34" i="2"/>
  <c r="AE33" i="2"/>
  <c r="AE31" i="2"/>
  <c r="AE29" i="2"/>
  <c r="AE27" i="2"/>
  <c r="AE25" i="2"/>
  <c r="AE23" i="2"/>
  <c r="AE22" i="2"/>
  <c r="AE36" i="2"/>
  <c r="AE32" i="2"/>
  <c r="AE19" i="2"/>
  <c r="AE45" i="2"/>
  <c r="AE18" i="2"/>
  <c r="AE17" i="2"/>
  <c r="AE16" i="2"/>
  <c r="AE28" i="2"/>
  <c r="AE44" i="2"/>
  <c r="AE21" i="2"/>
  <c r="AE20" i="2"/>
  <c r="AY54" i="2"/>
  <c r="AY53" i="2"/>
  <c r="AY52" i="2"/>
  <c r="AY51" i="2"/>
  <c r="AY50" i="2"/>
  <c r="AY49" i="2"/>
  <c r="AY48" i="2"/>
  <c r="AY47" i="2"/>
  <c r="AY46" i="2"/>
  <c r="AY45" i="2"/>
  <c r="AY40" i="2"/>
  <c r="AY41" i="2"/>
  <c r="AY37" i="2"/>
  <c r="AY36" i="2"/>
  <c r="AY38" i="2"/>
  <c r="AY35" i="2"/>
  <c r="AY25" i="2"/>
  <c r="AY44" i="2"/>
  <c r="AY43" i="2"/>
  <c r="AY30" i="2"/>
  <c r="AY29" i="2"/>
  <c r="AY27" i="2"/>
  <c r="AY42" i="2"/>
  <c r="AY31" i="2"/>
  <c r="AY21" i="2"/>
  <c r="AY17" i="2"/>
  <c r="AY16" i="2"/>
  <c r="AY39" i="2"/>
  <c r="AY32" i="2"/>
  <c r="AY28" i="2"/>
  <c r="AY26" i="2"/>
  <c r="AY19" i="2"/>
  <c r="AY33" i="2"/>
  <c r="AY23" i="2"/>
  <c r="AY22" i="2"/>
  <c r="AY18" i="2"/>
  <c r="AY34" i="2"/>
  <c r="AY20" i="2"/>
  <c r="D54" i="2"/>
  <c r="D53" i="2"/>
  <c r="D52" i="2"/>
  <c r="D51" i="2"/>
  <c r="D50" i="2"/>
  <c r="D49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48" i="2"/>
  <c r="D25" i="2"/>
  <c r="D23" i="2"/>
  <c r="D19" i="2"/>
  <c r="D21" i="2"/>
  <c r="D22" i="2"/>
  <c r="D18" i="2"/>
  <c r="D17" i="2"/>
  <c r="D16" i="2"/>
  <c r="D26" i="2"/>
  <c r="D20" i="2"/>
  <c r="AH54" i="2"/>
  <c r="AH53" i="2"/>
  <c r="AH52" i="2"/>
  <c r="AH51" i="2"/>
  <c r="AH50" i="2"/>
  <c r="AH49" i="2"/>
  <c r="AH48" i="2"/>
  <c r="AH47" i="2"/>
  <c r="AH46" i="2"/>
  <c r="AH37" i="2"/>
  <c r="AH39" i="2"/>
  <c r="AH36" i="2"/>
  <c r="AH40" i="2"/>
  <c r="AH42" i="2"/>
  <c r="AH32" i="2"/>
  <c r="AH41" i="2"/>
  <c r="AH28" i="2"/>
  <c r="AH45" i="2"/>
  <c r="AH44" i="2"/>
  <c r="AH30" i="2"/>
  <c r="AH27" i="2"/>
  <c r="AH17" i="2"/>
  <c r="AH16" i="2"/>
  <c r="AH35" i="2"/>
  <c r="AH18" i="2"/>
  <c r="AH31" i="2"/>
  <c r="AH29" i="2"/>
  <c r="AH23" i="2"/>
  <c r="AH21" i="2"/>
  <c r="AH38" i="2"/>
  <c r="AH22" i="2"/>
  <c r="AH33" i="2"/>
  <c r="AH26" i="2"/>
  <c r="AH20" i="2"/>
  <c r="AH19" i="2"/>
  <c r="AH25" i="2"/>
  <c r="AH43" i="2"/>
  <c r="AH34" i="2"/>
  <c r="AD54" i="2"/>
  <c r="AD53" i="2"/>
  <c r="AD52" i="2"/>
  <c r="AD51" i="2"/>
  <c r="AD50" i="2"/>
  <c r="AD49" i="2"/>
  <c r="AD47" i="2"/>
  <c r="AD48" i="2"/>
  <c r="AD45" i="2"/>
  <c r="AD44" i="2"/>
  <c r="AD43" i="2"/>
  <c r="AD35" i="2"/>
  <c r="AD34" i="2"/>
  <c r="AD33" i="2"/>
  <c r="AD32" i="2"/>
  <c r="AD31" i="2"/>
  <c r="AD30" i="2"/>
  <c r="AD29" i="2"/>
  <c r="AD28" i="2"/>
  <c r="AD27" i="2"/>
  <c r="AD26" i="2"/>
  <c r="AD41" i="2"/>
  <c r="AD42" i="2"/>
  <c r="AD38" i="2"/>
  <c r="AD46" i="2"/>
  <c r="AD37" i="2"/>
  <c r="AD40" i="2"/>
  <c r="AD39" i="2"/>
  <c r="AD25" i="2"/>
  <c r="AD23" i="2"/>
  <c r="AD36" i="2"/>
  <c r="AD20" i="2"/>
  <c r="AD19" i="2"/>
  <c r="AD18" i="2"/>
  <c r="AD17" i="2"/>
  <c r="AD16" i="2"/>
  <c r="AD22" i="2"/>
  <c r="AD21" i="2"/>
  <c r="AV54" i="2"/>
  <c r="AV53" i="2"/>
  <c r="AV52" i="2"/>
  <c r="AV51" i="2"/>
  <c r="AV50" i="2"/>
  <c r="AV49" i="2"/>
  <c r="AV48" i="2"/>
  <c r="AV47" i="2"/>
  <c r="AV42" i="2"/>
  <c r="AV38" i="2"/>
  <c r="AV35" i="2"/>
  <c r="AV39" i="2"/>
  <c r="AV40" i="2"/>
  <c r="AV31" i="2"/>
  <c r="AV41" i="2"/>
  <c r="AV34" i="2"/>
  <c r="AV33" i="2"/>
  <c r="AV32" i="2"/>
  <c r="AV28" i="2"/>
  <c r="AV26" i="2"/>
  <c r="AV23" i="2"/>
  <c r="AV22" i="2"/>
  <c r="AV21" i="2"/>
  <c r="AV46" i="2"/>
  <c r="AV45" i="2"/>
  <c r="AV44" i="2"/>
  <c r="AV25" i="2"/>
  <c r="AV43" i="2"/>
  <c r="AV30" i="2"/>
  <c r="AV29" i="2"/>
  <c r="AV20" i="2"/>
  <c r="AV36" i="2"/>
  <c r="AV19" i="2"/>
  <c r="AV17" i="2"/>
  <c r="AV16" i="2"/>
  <c r="AV27" i="2"/>
  <c r="AV18" i="2"/>
  <c r="AV37" i="2"/>
  <c r="P54" i="2"/>
  <c r="P53" i="2"/>
  <c r="P52" i="2"/>
  <c r="P51" i="2"/>
  <c r="P50" i="2"/>
  <c r="P48" i="2"/>
  <c r="P46" i="2"/>
  <c r="P41" i="2"/>
  <c r="P36" i="2"/>
  <c r="P42" i="2"/>
  <c r="P38" i="2"/>
  <c r="P39" i="2"/>
  <c r="P45" i="2"/>
  <c r="P37" i="2"/>
  <c r="P35" i="2"/>
  <c r="P34" i="2"/>
  <c r="P33" i="2"/>
  <c r="P30" i="2"/>
  <c r="P28" i="2"/>
  <c r="P25" i="2"/>
  <c r="P23" i="2"/>
  <c r="P22" i="2"/>
  <c r="P47" i="2"/>
  <c r="P44" i="2"/>
  <c r="P43" i="2"/>
  <c r="P31" i="2"/>
  <c r="P40" i="2"/>
  <c r="P32" i="2"/>
  <c r="P29" i="2"/>
  <c r="P27" i="2"/>
  <c r="P26" i="2"/>
  <c r="P18" i="2"/>
  <c r="P17" i="2"/>
  <c r="P16" i="2"/>
  <c r="P21" i="2"/>
  <c r="P20" i="2"/>
  <c r="P49" i="2"/>
  <c r="P19" i="2"/>
  <c r="AG54" i="2"/>
  <c r="AG53" i="2"/>
  <c r="AG52" i="2"/>
  <c r="AG51" i="2"/>
  <c r="AG50" i="2"/>
  <c r="AG48" i="2"/>
  <c r="AG42" i="2"/>
  <c r="AG38" i="2"/>
  <c r="AG47" i="2"/>
  <c r="AG37" i="2"/>
  <c r="AG49" i="2"/>
  <c r="AG46" i="2"/>
  <c r="AG39" i="2"/>
  <c r="AG36" i="2"/>
  <c r="AG40" i="2"/>
  <c r="AG35" i="2"/>
  <c r="AG34" i="2"/>
  <c r="AG33" i="2"/>
  <c r="AG31" i="2"/>
  <c r="AG29" i="2"/>
  <c r="AG27" i="2"/>
  <c r="AG25" i="2"/>
  <c r="AG23" i="2"/>
  <c r="AG22" i="2"/>
  <c r="AG32" i="2"/>
  <c r="AG41" i="2"/>
  <c r="AG28" i="2"/>
  <c r="AG45" i="2"/>
  <c r="AG19" i="2"/>
  <c r="AG17" i="2"/>
  <c r="AG16" i="2"/>
  <c r="AG30" i="2"/>
  <c r="AG18" i="2"/>
  <c r="AG44" i="2"/>
  <c r="AG21" i="2"/>
  <c r="AG43" i="2"/>
  <c r="AG26" i="2"/>
  <c r="AG20" i="2"/>
  <c r="AP54" i="2"/>
  <c r="AP53" i="2"/>
  <c r="AP52" i="2"/>
  <c r="AP51" i="2"/>
  <c r="AP50" i="2"/>
  <c r="AP49" i="2"/>
  <c r="AP48" i="2"/>
  <c r="AP41" i="2"/>
  <c r="AP45" i="2"/>
  <c r="AP44" i="2"/>
  <c r="AP43" i="2"/>
  <c r="AP37" i="2"/>
  <c r="AP42" i="2"/>
  <c r="AP38" i="2"/>
  <c r="AP39" i="2"/>
  <c r="AP23" i="2"/>
  <c r="AP22" i="2"/>
  <c r="AP30" i="2"/>
  <c r="AP25" i="2"/>
  <c r="AP29" i="2"/>
  <c r="AP27" i="2"/>
  <c r="AP31" i="2"/>
  <c r="AP34" i="2"/>
  <c r="AP33" i="2"/>
  <c r="AP46" i="2"/>
  <c r="AP35" i="2"/>
  <c r="AP32" i="2"/>
  <c r="AP19" i="2"/>
  <c r="AP17" i="2"/>
  <c r="AP16" i="2"/>
  <c r="AP28" i="2"/>
  <c r="AP36" i="2"/>
  <c r="AP18" i="2"/>
  <c r="AP26" i="2"/>
  <c r="AP21" i="2"/>
  <c r="AP47" i="2"/>
  <c r="AP20" i="2"/>
  <c r="AP40" i="2"/>
  <c r="AK54" i="2"/>
  <c r="AK52" i="2"/>
  <c r="AK46" i="2"/>
  <c r="AK45" i="2"/>
  <c r="AK44" i="2"/>
  <c r="AK43" i="2"/>
  <c r="AK42" i="2"/>
  <c r="AK41" i="2"/>
  <c r="AK40" i="2"/>
  <c r="AK39" i="2"/>
  <c r="AK38" i="2"/>
  <c r="AK50" i="2"/>
  <c r="AK49" i="2"/>
  <c r="AK47" i="2"/>
  <c r="AK36" i="2"/>
  <c r="AK35" i="2"/>
  <c r="AK34" i="2"/>
  <c r="AK33" i="2"/>
  <c r="AK53" i="2"/>
  <c r="AK48" i="2"/>
  <c r="AK51" i="2"/>
  <c r="AK32" i="2"/>
  <c r="AK37" i="2"/>
  <c r="AK28" i="2"/>
  <c r="AK26" i="2"/>
  <c r="AK30" i="2"/>
  <c r="AK29" i="2"/>
  <c r="AK23" i="2"/>
  <c r="AK21" i="2"/>
  <c r="AK31" i="2"/>
  <c r="AK22" i="2"/>
  <c r="AK20" i="2"/>
  <c r="AK25" i="2"/>
  <c r="AK19" i="2"/>
  <c r="AK27" i="2"/>
  <c r="AK16" i="2"/>
  <c r="AK18" i="2"/>
  <c r="AK17" i="2"/>
  <c r="Q54" i="2"/>
  <c r="Q53" i="2"/>
  <c r="Q52" i="2"/>
  <c r="Q51" i="2"/>
  <c r="Q50" i="2"/>
  <c r="Q49" i="2"/>
  <c r="Q48" i="2"/>
  <c r="Q47" i="2"/>
  <c r="Q46" i="2"/>
  <c r="Q36" i="2"/>
  <c r="Q42" i="2"/>
  <c r="Q38" i="2"/>
  <c r="Q39" i="2"/>
  <c r="Q44" i="2"/>
  <c r="Q41" i="2"/>
  <c r="Q43" i="2"/>
  <c r="Q31" i="2"/>
  <c r="Q40" i="2"/>
  <c r="Q32" i="2"/>
  <c r="Q29" i="2"/>
  <c r="Q27" i="2"/>
  <c r="Q26" i="2"/>
  <c r="Q18" i="2"/>
  <c r="Q17" i="2"/>
  <c r="Q16" i="2"/>
  <c r="Q37" i="2"/>
  <c r="Q34" i="2"/>
  <c r="Q21" i="2"/>
  <c r="Q45" i="2"/>
  <c r="Q35" i="2"/>
  <c r="Q23" i="2"/>
  <c r="Q20" i="2"/>
  <c r="Q25" i="2"/>
  <c r="Q30" i="2"/>
  <c r="Q19" i="2"/>
  <c r="Q28" i="2"/>
  <c r="Q33" i="2"/>
  <c r="Q22" i="2"/>
  <c r="AM54" i="2"/>
  <c r="AM53" i="2"/>
  <c r="AM52" i="2"/>
  <c r="AM51" i="2"/>
  <c r="AM50" i="2"/>
  <c r="AM49" i="2"/>
  <c r="AM47" i="2"/>
  <c r="AM48" i="2"/>
  <c r="AM39" i="2"/>
  <c r="AM34" i="2"/>
  <c r="AM33" i="2"/>
  <c r="AM32" i="2"/>
  <c r="AM31" i="2"/>
  <c r="AM30" i="2"/>
  <c r="AM29" i="2"/>
  <c r="AM28" i="2"/>
  <c r="AM27" i="2"/>
  <c r="AM26" i="2"/>
  <c r="AM25" i="2"/>
  <c r="AM46" i="2"/>
  <c r="AM35" i="2"/>
  <c r="AM40" i="2"/>
  <c r="AM45" i="2"/>
  <c r="AM44" i="2"/>
  <c r="AM43" i="2"/>
  <c r="AM41" i="2"/>
  <c r="AM42" i="2"/>
  <c r="AM37" i="2"/>
  <c r="AM36" i="2"/>
  <c r="AM23" i="2"/>
  <c r="AM38" i="2"/>
  <c r="AM22" i="2"/>
  <c r="AM20" i="2"/>
  <c r="AM19" i="2"/>
  <c r="AM17" i="2"/>
  <c r="AM16" i="2"/>
  <c r="AM18" i="2"/>
  <c r="AM21" i="2"/>
  <c r="G54" i="2"/>
  <c r="G53" i="2"/>
  <c r="G52" i="2"/>
  <c r="G47" i="2"/>
  <c r="G46" i="2"/>
  <c r="G45" i="2"/>
  <c r="G44" i="2"/>
  <c r="G43" i="2"/>
  <c r="G42" i="2"/>
  <c r="G38" i="2"/>
  <c r="G36" i="2"/>
  <c r="G48" i="2"/>
  <c r="G39" i="2"/>
  <c r="G40" i="2"/>
  <c r="G49" i="2"/>
  <c r="G31" i="2"/>
  <c r="G25" i="2"/>
  <c r="G23" i="2"/>
  <c r="G22" i="2"/>
  <c r="G21" i="2"/>
  <c r="G20" i="2"/>
  <c r="G19" i="2"/>
  <c r="G41" i="2"/>
  <c r="G32" i="2"/>
  <c r="G51" i="2"/>
  <c r="G37" i="2"/>
  <c r="G29" i="2"/>
  <c r="G27" i="2"/>
  <c r="G26" i="2"/>
  <c r="G50" i="2"/>
  <c r="G35" i="2"/>
  <c r="G34" i="2"/>
  <c r="G33" i="2"/>
  <c r="G28" i="2"/>
  <c r="G18" i="2"/>
  <c r="G17" i="2"/>
  <c r="G16" i="2"/>
  <c r="G30" i="2"/>
  <c r="Y54" i="2"/>
  <c r="Y53" i="2"/>
  <c r="Y52" i="2"/>
  <c r="Y51" i="2"/>
  <c r="Y50" i="2"/>
  <c r="Y49" i="2"/>
  <c r="Y47" i="2"/>
  <c r="Y37" i="2"/>
  <c r="Y40" i="2"/>
  <c r="Y45" i="2"/>
  <c r="Y44" i="2"/>
  <c r="Y43" i="2"/>
  <c r="Y36" i="2"/>
  <c r="Y41" i="2"/>
  <c r="Y25" i="2"/>
  <c r="Y23" i="2"/>
  <c r="Y22" i="2"/>
  <c r="Y42" i="2"/>
  <c r="Y28" i="2"/>
  <c r="Y48" i="2"/>
  <c r="Y30" i="2"/>
  <c r="Y35" i="2"/>
  <c r="Y34" i="2"/>
  <c r="Y33" i="2"/>
  <c r="Y39" i="2"/>
  <c r="Y31" i="2"/>
  <c r="Y46" i="2"/>
  <c r="Y26" i="2"/>
  <c r="Y18" i="2"/>
  <c r="Y17" i="2"/>
  <c r="Y16" i="2"/>
  <c r="Y27" i="2"/>
  <c r="Y21" i="2"/>
  <c r="Y29" i="2"/>
  <c r="Y38" i="2"/>
  <c r="Y32" i="2"/>
  <c r="Y20" i="2"/>
  <c r="Y19" i="2"/>
  <c r="J49" i="2"/>
  <c r="J48" i="2"/>
  <c r="J47" i="2"/>
  <c r="J46" i="2"/>
  <c r="J45" i="2"/>
  <c r="J44" i="2"/>
  <c r="J43" i="2"/>
  <c r="J42" i="2"/>
  <c r="J41" i="2"/>
  <c r="J40" i="2"/>
  <c r="J39" i="2"/>
  <c r="J38" i="2"/>
  <c r="J53" i="2"/>
  <c r="J51" i="2"/>
  <c r="J50" i="2"/>
  <c r="J54" i="2"/>
  <c r="J52" i="2"/>
  <c r="J35" i="2"/>
  <c r="J34" i="2"/>
  <c r="J33" i="2"/>
  <c r="J32" i="2"/>
  <c r="J31" i="2"/>
  <c r="J37" i="2"/>
  <c r="J29" i="2"/>
  <c r="J27" i="2"/>
  <c r="J26" i="2"/>
  <c r="J30" i="2"/>
  <c r="J28" i="2"/>
  <c r="J36" i="2"/>
  <c r="J20" i="2"/>
  <c r="J22" i="2"/>
  <c r="J19" i="2"/>
  <c r="J23" i="2"/>
  <c r="J21" i="2"/>
  <c r="J18" i="2"/>
  <c r="J16" i="2"/>
  <c r="J25" i="2"/>
  <c r="J17" i="2"/>
</calcChain>
</file>

<file path=xl/sharedStrings.xml><?xml version="1.0" encoding="utf-8"?>
<sst xmlns="http://schemas.openxmlformats.org/spreadsheetml/2006/main" count="178" uniqueCount="95">
  <si>
    <t>Ribe Jernindustri A/S</t>
  </si>
  <si>
    <t>Language:</t>
  </si>
  <si>
    <t>∆T</t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</si>
  <si>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f</t>
    </r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</si>
  <si>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r</t>
    </r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</si>
  <si>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i</t>
    </r>
  </si>
  <si>
    <r>
      <rPr>
        <b/>
        <sz val="14"/>
        <color theme="1"/>
        <rFont val="Calibri"/>
      </rPr>
      <t>dT</t>
    </r>
    <r>
      <rPr>
        <b/>
        <vertAlign val="subscript"/>
        <sz val="14"/>
        <color rgb="FF000000"/>
        <rFont val="Calibri"/>
      </rPr>
      <t>ln</t>
    </r>
  </si>
  <si>
    <t>1P/10</t>
  </si>
  <si>
    <t>2PSL/70</t>
  </si>
  <si>
    <t>2P/20</t>
  </si>
  <si>
    <t>3P/30</t>
  </si>
  <si>
    <t>PKP/21</t>
  </si>
  <si>
    <t>1PK/11</t>
  </si>
  <si>
    <t>2PK/22</t>
  </si>
  <si>
    <t>3PK/33</t>
  </si>
  <si>
    <t>Stamdata</t>
  </si>
  <si>
    <t>Produkt type</t>
  </si>
  <si>
    <t>language</t>
  </si>
  <si>
    <t>Dansk</t>
  </si>
  <si>
    <t>Saltgade 11</t>
  </si>
  <si>
    <t>DK-6760 Ribe</t>
  </si>
  <si>
    <t>Tel.: +45 7542 0255</t>
  </si>
  <si>
    <t>www.rio.dk</t>
  </si>
  <si>
    <t>www.hudevad.dk</t>
  </si>
  <si>
    <t>Indtast temperatursæt</t>
  </si>
  <si>
    <t>Fremløbstemperatur</t>
  </si>
  <si>
    <t>Returtemperatur</t>
  </si>
  <si>
    <t>Rumtemperatur</t>
  </si>
  <si>
    <t>Reduceringsfaktor * [%]</t>
  </si>
  <si>
    <t>RIOpanel Standard DK</t>
  </si>
  <si>
    <t>Højde [mm]</t>
  </si>
  <si>
    <t>Type</t>
  </si>
  <si>
    <t>Længde [mm]</t>
  </si>
  <si>
    <t>Temperatursæt</t>
  </si>
  <si>
    <t>*Reduceringsfaktor anvendes ved reduktion af varmeydelsen, f.eks. hvor radiatorer skal monteres i grav eller under loft</t>
  </si>
  <si>
    <t xml:space="preserve"> = Kvik lagerprogram</t>
  </si>
  <si>
    <t>Deutsch</t>
  </si>
  <si>
    <t>www.riopanel.de</t>
  </si>
  <si>
    <t>www.hudevad.de</t>
  </si>
  <si>
    <t>Temperatursatz eingeben</t>
  </si>
  <si>
    <t>Vorlauftemperatur</t>
  </si>
  <si>
    <t>Rücklauftemperatur</t>
  </si>
  <si>
    <t>Raumtemperatur</t>
  </si>
  <si>
    <t>Reduktionsfaktor * [%]</t>
  </si>
  <si>
    <t>RIOpanel Standard DE</t>
  </si>
  <si>
    <t>Bauhöhe [mm]</t>
  </si>
  <si>
    <t>Typ</t>
  </si>
  <si>
    <t>Baulänge [mm]</t>
  </si>
  <si>
    <t>Temperatursatz</t>
  </si>
  <si>
    <t>*Der Reduktionsfaktor wird für die Reduzierung der Wärmeleistung verwendet, z.B. wenn Heizkörper in Gräben oder unter Decken zu montieren sind</t>
  </si>
  <si>
    <t xml:space="preserve"> </t>
  </si>
  <si>
    <t>English</t>
  </si>
  <si>
    <t>Unit 5 Cyan Park - Phoenix Way </t>
  </si>
  <si>
    <t>Coventry, CV2 4QP</t>
  </si>
  <si>
    <t xml:space="preserve"> Tel.: +44 (0) 2476 88 1200</t>
  </si>
  <si>
    <t>www.riopanel.com</t>
  </si>
  <si>
    <t>www.hudevad.com</t>
  </si>
  <si>
    <t>Enter temperature set</t>
  </si>
  <si>
    <t>Flow temperature</t>
  </si>
  <si>
    <t>Return temperature</t>
  </si>
  <si>
    <t>Room temperature</t>
  </si>
  <si>
    <t>Reduction factor * [%]</t>
  </si>
  <si>
    <t>RIOpanel Standard UK</t>
  </si>
  <si>
    <t>Height [mm]</t>
  </si>
  <si>
    <t>Length [mm]</t>
  </si>
  <si>
    <t>Temperature set</t>
  </si>
  <si>
    <t>*The reduction factor is used for heat output reduction, e.g. when radiators are to be installed in trenches or under ceilings</t>
  </si>
  <si>
    <t>François</t>
  </si>
  <si>
    <t>Plomb'Art</t>
  </si>
  <si>
    <t>Kim Staeger-Holst</t>
  </si>
  <si>
    <t>Tel.: +33 180 815310</t>
  </si>
  <si>
    <t>Norsk</t>
  </si>
  <si>
    <t>Svenska</t>
  </si>
  <si>
    <t>n</t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</si>
  <si>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</si>
  <si>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</si>
  <si>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</si>
  <si>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t>KG/m</t>
  </si>
  <si>
    <t>L/m</t>
  </si>
  <si>
    <t>Printed:</t>
  </si>
  <si>
    <t>ALT MED GULT SKAL UDFYLDES!!!</t>
  </si>
  <si>
    <r>
      <rPr>
        <b/>
        <sz val="11"/>
        <color theme="1"/>
        <rFont val="Calibri"/>
      </rPr>
      <t xml:space="preserve">W/m </t>
    </r>
    <r>
      <rPr>
        <b/>
        <sz val="8"/>
        <color theme="1"/>
        <rFont val="Calibri"/>
      </rPr>
      <t>(75/65-20)</t>
    </r>
  </si>
  <si>
    <r>
      <rPr>
        <b/>
        <sz val="11"/>
        <color theme="1"/>
        <rFont val="Calibri"/>
      </rPr>
      <t xml:space="preserve">W/m </t>
    </r>
    <r>
      <rPr>
        <b/>
        <sz val="8"/>
        <color theme="1"/>
        <rFont val="Calibri"/>
      </rPr>
      <t>(75/65-20)</t>
    </r>
  </si>
  <si>
    <r>
      <rPr>
        <b/>
        <sz val="11"/>
        <color theme="1"/>
        <rFont val="Calibri"/>
      </rPr>
      <t xml:space="preserve">W/m </t>
    </r>
    <r>
      <rPr>
        <b/>
        <sz val="8"/>
        <color theme="1"/>
        <rFont val="Calibri"/>
      </rPr>
      <t>(75/65-20)</t>
    </r>
  </si>
  <si>
    <t>TILLÆG</t>
  </si>
  <si>
    <t>/</t>
  </si>
  <si>
    <t>-</t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</si>
  <si>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f</t>
    </r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</si>
  <si>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r</t>
    </r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</si>
  <si>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i</t>
    </r>
  </si>
  <si>
    <r>
      <rPr>
        <b/>
        <sz val="14"/>
        <color theme="1"/>
        <rFont val="Calibri"/>
      </rPr>
      <t>dT</t>
    </r>
    <r>
      <rPr>
        <b/>
        <vertAlign val="subscript"/>
        <sz val="14"/>
        <color rgb="FF000000"/>
        <rFont val="Calibri"/>
      </rPr>
      <t>ln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</si>
  <si>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</si>
  <si>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</si>
  <si>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</si>
  <si>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t>fn4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</si>
</sst>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˚\C"/>
    <numFmt numFmtId="165" formatCode="0\ \W"/>
    <numFmt numFmtId="166" formatCode="0.0000"/>
    <numFmt numFmtId="167" formatCode="0.0"/>
    <numFmt numFmtId="168" formatCode="0\ &quot;L/h&quot;"/>
  </numFmts>
  <fonts count="2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Verdana"/>
    </font>
    <font>
      <b/>
      <sz val="11"/>
      <color theme="0"/>
      <name val="Calibri"/>
    </font>
    <font>
      <sz val="11"/>
      <color rgb="FFBFBFBF"/>
      <name val="Calibri"/>
    </font>
    <font>
      <b/>
      <sz val="12"/>
      <color theme="0"/>
      <name val="Calibri"/>
    </font>
    <font>
      <sz val="11"/>
      <name val="Calibri"/>
    </font>
    <font>
      <b/>
      <sz val="16"/>
      <color theme="0"/>
      <name val="Calibri"/>
    </font>
    <font>
      <b/>
      <sz val="12"/>
      <color theme="1"/>
      <name val="Calibri"/>
    </font>
    <font>
      <b/>
      <sz val="14"/>
      <color theme="1"/>
      <name val="Calibri"/>
    </font>
    <font>
      <u/>
      <sz val="9"/>
      <color theme="10"/>
      <name val="Verdana"/>
    </font>
    <font>
      <u/>
      <sz val="9"/>
      <color theme="10"/>
      <name val="Verdana"/>
    </font>
    <font>
      <b/>
      <sz val="16"/>
      <color theme="1"/>
      <name val="Calibri"/>
    </font>
    <font>
      <b/>
      <sz val="11"/>
      <color theme="1"/>
      <name val="Calibri"/>
    </font>
    <font>
      <sz val="36"/>
      <color theme="1"/>
      <name val="Calibri"/>
    </font>
    <font>
      <sz val="16"/>
      <color theme="1"/>
      <name val="Calibri"/>
    </font>
    <font>
      <sz val="24"/>
      <color theme="1"/>
      <name val="Calibri"/>
    </font>
    <font>
      <u/>
      <sz val="11"/>
      <color theme="10"/>
      <name val="Calibri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9"/>
      <color theme="1"/>
      <name val="Verdana"/>
    </font>
    <font>
      <b/>
      <i/>
      <sz val="11"/>
      <color theme="1"/>
      <name val="Calibri"/>
    </font>
    <font>
      <sz val="20"/>
      <color theme="1"/>
      <name val="Calibri"/>
    </font>
    <font>
      <b/>
      <vertAlign val="subscript"/>
      <sz val="14"/>
      <color rgb="FF000000"/>
      <name val="Calibri"/>
    </font>
    <font>
      <b/>
      <sz val="8"/>
      <color rgb="FFFFFFFF"/>
      <name val="Calibri"/>
    </font>
    <font>
      <b/>
      <sz val="8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rgb="FFFFAE5D"/>
        <bgColor rgb="FFFFAE5D"/>
      </patternFill>
    </fill>
    <fill>
      <patternFill patternType="solid">
        <fgColor rgb="FFFF0000"/>
        <bgColor rgb="FFFF0000"/>
      </patternFill>
    </fill>
    <fill>
      <patternFill patternType="solid">
        <fgColor rgb="FFFF8811"/>
        <bgColor rgb="FFFF8811"/>
      </patternFill>
    </fill>
    <fill>
      <patternFill patternType="solid">
        <fgColor rgb="FFFFFF00"/>
        <bgColor rgb="FFFFFF00"/>
      </patternFill>
    </fill>
  </fills>
  <borders count="1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theme="0"/>
      </right>
      <top style="medium">
        <color rgb="FF000000"/>
      </top>
      <bottom/>
      <diagonal/>
    </border>
    <border>
      <left style="medium">
        <color theme="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theme="0"/>
      </bottom>
      <diagonal/>
    </border>
    <border>
      <left/>
      <right/>
      <top style="medium">
        <color rgb="FF000000"/>
      </top>
      <bottom style="medium">
        <color theme="0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/>
      <top style="medium">
        <color theme="0"/>
      </top>
      <bottom style="medium">
        <color rgb="FF000000"/>
      </bottom>
      <diagonal/>
    </border>
    <border>
      <left/>
      <right/>
      <top style="medium">
        <color theme="0"/>
      </top>
      <bottom style="medium">
        <color rgb="FF000000"/>
      </bottom>
      <diagonal/>
    </border>
    <border>
      <left/>
      <right style="medium">
        <color rgb="FF000000"/>
      </right>
      <top style="medium">
        <color theme="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theme="0"/>
      </right>
      <top style="thick">
        <color rgb="FF000000"/>
      </top>
      <bottom style="medium">
        <color theme="0"/>
      </bottom>
      <diagonal/>
    </border>
    <border>
      <left style="thick">
        <color theme="0"/>
      </left>
      <right/>
      <top style="thick">
        <color rgb="FF000000"/>
      </top>
      <bottom style="medium">
        <color theme="0"/>
      </bottom>
      <diagonal/>
    </border>
    <border>
      <left/>
      <right/>
      <top style="thick">
        <color rgb="FF000000"/>
      </top>
      <bottom style="medium">
        <color theme="0"/>
      </bottom>
      <diagonal/>
    </border>
    <border>
      <left/>
      <right style="thick">
        <color theme="0"/>
      </right>
      <top style="thick">
        <color rgb="FF000000"/>
      </top>
      <bottom style="medium">
        <color theme="0"/>
      </bottom>
      <diagonal/>
    </border>
    <border>
      <left/>
      <right style="medium">
        <color rgb="FF000000"/>
      </right>
      <top style="thick">
        <color rgb="FF000000"/>
      </top>
      <bottom style="medium">
        <color theme="0"/>
      </bottom>
      <diagonal/>
    </border>
    <border>
      <left style="medium">
        <color rgb="FF00000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0000"/>
      </left>
      <right style="thick">
        <color theme="0"/>
      </right>
      <top style="medium">
        <color theme="0"/>
      </top>
      <bottom style="thick">
        <color rgb="FF000000"/>
      </bottom>
      <diagonal/>
    </border>
    <border>
      <left style="thick">
        <color theme="0"/>
      </left>
      <right style="medium">
        <color theme="0"/>
      </right>
      <top/>
      <bottom style="thick">
        <color rgb="FF000000"/>
      </bottom>
      <diagonal/>
    </border>
    <border>
      <left style="medium">
        <color theme="0"/>
      </left>
      <right style="medium">
        <color theme="0"/>
      </right>
      <top/>
      <bottom style="thick">
        <color rgb="FF000000"/>
      </bottom>
      <diagonal/>
    </border>
    <border>
      <left style="medium">
        <color theme="0"/>
      </left>
      <right style="thick">
        <color theme="0"/>
      </right>
      <top/>
      <bottom style="thick">
        <color rgb="FF000000"/>
      </bottom>
      <diagonal/>
    </border>
    <border>
      <left style="medium">
        <color theme="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theme="0"/>
      </left>
      <right style="medium">
        <color theme="0"/>
      </right>
      <top style="thick">
        <color rgb="FF000000"/>
      </top>
      <bottom style="thin">
        <color theme="0"/>
      </bottom>
      <diagonal/>
    </border>
    <border>
      <left style="medium">
        <color rgb="FF000000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theme="0"/>
      </left>
      <right/>
      <top style="medium">
        <color theme="0"/>
      </top>
      <bottom style="thick">
        <color rgb="FF000000"/>
      </bottom>
      <diagonal/>
    </border>
    <border>
      <left/>
      <right/>
      <top style="medium">
        <color theme="0"/>
      </top>
      <bottom style="thick">
        <color rgb="FF000000"/>
      </bottom>
      <diagonal/>
    </border>
    <border>
      <left/>
      <right style="thick">
        <color theme="0"/>
      </right>
      <top style="medium">
        <color theme="0"/>
      </top>
      <bottom style="thick">
        <color rgb="FF000000"/>
      </bottom>
      <diagonal/>
    </border>
    <border>
      <left/>
      <right style="medium">
        <color rgb="FF000000"/>
      </right>
      <top style="medium">
        <color theme="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164" fontId="7" fillId="3" borderId="30" xfId="0" applyNumberFormat="1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9" fontId="13" fillId="5" borderId="30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1" xfId="0" applyFont="1" applyBorder="1" applyAlignment="1">
      <alignment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165" fontId="1" fillId="2" borderId="68" xfId="0" applyNumberFormat="1" applyFont="1" applyFill="1" applyBorder="1" applyAlignment="1">
      <alignment horizontal="center" vertical="center"/>
    </xf>
    <xf numFmtId="165" fontId="1" fillId="2" borderId="69" xfId="0" applyNumberFormat="1" applyFont="1" applyFill="1" applyBorder="1" applyAlignment="1">
      <alignment horizontal="center" vertical="center"/>
    </xf>
    <xf numFmtId="165" fontId="1" fillId="2" borderId="70" xfId="0" applyNumberFormat="1" applyFont="1" applyFill="1" applyBorder="1" applyAlignment="1">
      <alignment horizontal="center" vertical="center"/>
    </xf>
    <xf numFmtId="165" fontId="1" fillId="2" borderId="71" xfId="0" applyNumberFormat="1" applyFont="1" applyFill="1" applyBorder="1" applyAlignment="1">
      <alignment horizontal="center" vertical="center"/>
    </xf>
    <xf numFmtId="0" fontId="13" fillId="5" borderId="72" xfId="0" applyFont="1" applyFill="1" applyBorder="1" applyAlignment="1">
      <alignment horizontal="center" vertical="center"/>
    </xf>
    <xf numFmtId="165" fontId="1" fillId="5" borderId="73" xfId="0" applyNumberFormat="1" applyFont="1" applyFill="1" applyBorder="1" applyAlignment="1">
      <alignment horizontal="center" vertical="center"/>
    </xf>
    <xf numFmtId="165" fontId="1" fillId="5" borderId="74" xfId="0" applyNumberFormat="1" applyFont="1" applyFill="1" applyBorder="1" applyAlignment="1">
      <alignment horizontal="center" vertical="center"/>
    </xf>
    <xf numFmtId="165" fontId="1" fillId="5" borderId="75" xfId="0" applyNumberFormat="1" applyFont="1" applyFill="1" applyBorder="1" applyAlignment="1">
      <alignment horizontal="center" vertical="center"/>
    </xf>
    <xf numFmtId="165" fontId="1" fillId="5" borderId="76" xfId="0" applyNumberFormat="1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3" fillId="2" borderId="72" xfId="0" applyFont="1" applyFill="1" applyBorder="1" applyAlignment="1">
      <alignment horizontal="center" vertical="center"/>
    </xf>
    <xf numFmtId="165" fontId="1" fillId="2" borderId="73" xfId="0" applyNumberFormat="1" applyFont="1" applyFill="1" applyBorder="1" applyAlignment="1">
      <alignment horizontal="center" vertical="center"/>
    </xf>
    <xf numFmtId="165" fontId="1" fillId="2" borderId="74" xfId="0" applyNumberFormat="1" applyFont="1" applyFill="1" applyBorder="1" applyAlignment="1">
      <alignment horizontal="center" vertical="center"/>
    </xf>
    <xf numFmtId="165" fontId="1" fillId="2" borderId="75" xfId="0" applyNumberFormat="1" applyFont="1" applyFill="1" applyBorder="1" applyAlignment="1">
      <alignment horizontal="center" vertical="center"/>
    </xf>
    <xf numFmtId="165" fontId="1" fillId="2" borderId="76" xfId="0" applyNumberFormat="1" applyFont="1" applyFill="1" applyBorder="1" applyAlignment="1">
      <alignment horizontal="center" vertical="center"/>
    </xf>
    <xf numFmtId="0" fontId="1" fillId="7" borderId="77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3" fillId="5" borderId="80" xfId="0" applyFont="1" applyFill="1" applyBorder="1" applyAlignment="1">
      <alignment horizontal="center" vertical="center"/>
    </xf>
    <xf numFmtId="165" fontId="1" fillId="5" borderId="26" xfId="0" applyNumberFormat="1" applyFont="1" applyFill="1" applyBorder="1" applyAlignment="1">
      <alignment horizontal="center" vertical="center"/>
    </xf>
    <xf numFmtId="165" fontId="1" fillId="5" borderId="81" xfId="0" applyNumberFormat="1" applyFont="1" applyFill="1" applyBorder="1" applyAlignment="1">
      <alignment horizontal="center" vertical="center"/>
    </xf>
    <xf numFmtId="165" fontId="1" fillId="5" borderId="82" xfId="0" applyNumberFormat="1" applyFont="1" applyFill="1" applyBorder="1" applyAlignment="1">
      <alignment horizontal="center" vertical="center"/>
    </xf>
    <xf numFmtId="165" fontId="1" fillId="5" borderId="83" xfId="0" applyNumberFormat="1" applyFont="1" applyFill="1" applyBorder="1" applyAlignment="1">
      <alignment horizontal="center" vertical="center"/>
    </xf>
    <xf numFmtId="0" fontId="1" fillId="7" borderId="84" xfId="0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8" fillId="0" borderId="85" xfId="0" applyFont="1" applyBorder="1"/>
    <xf numFmtId="0" fontId="18" fillId="0" borderId="85" xfId="0" applyFont="1" applyBorder="1" applyAlignment="1">
      <alignment vertical="center" wrapText="1"/>
    </xf>
    <xf numFmtId="0" fontId="1" fillId="8" borderId="86" xfId="0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/>
    </xf>
    <xf numFmtId="0" fontId="1" fillId="0" borderId="87" xfId="0" applyFont="1" applyBorder="1" applyAlignment="1">
      <alignment horizontal="center" vertical="center"/>
    </xf>
    <xf numFmtId="0" fontId="13" fillId="2" borderId="88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65" fontId="1" fillId="2" borderId="89" xfId="0" applyNumberFormat="1" applyFont="1" applyFill="1" applyBorder="1" applyAlignment="1">
      <alignment horizontal="center" vertical="center"/>
    </xf>
    <xf numFmtId="165" fontId="1" fillId="2" borderId="90" xfId="0" applyNumberFormat="1" applyFont="1" applyFill="1" applyBorder="1" applyAlignment="1">
      <alignment horizontal="center" vertical="center"/>
    </xf>
    <xf numFmtId="165" fontId="1" fillId="2" borderId="91" xfId="0" applyNumberFormat="1" applyFont="1" applyFill="1" applyBorder="1" applyAlignment="1">
      <alignment horizontal="center" vertical="center"/>
    </xf>
    <xf numFmtId="0" fontId="1" fillId="7" borderId="92" xfId="0" applyFont="1" applyFill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18" fillId="0" borderId="93" xfId="0" applyFont="1" applyBorder="1"/>
    <xf numFmtId="0" fontId="1" fillId="8" borderId="93" xfId="0" applyFont="1" applyFill="1" applyBorder="1" applyAlignment="1">
      <alignment horizontal="center" vertical="center"/>
    </xf>
    <xf numFmtId="0" fontId="1" fillId="0" borderId="93" xfId="0" applyFont="1" applyBorder="1" applyAlignment="1">
      <alignment horizontal="center"/>
    </xf>
    <xf numFmtId="0" fontId="1" fillId="0" borderId="94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/>
    </xf>
    <xf numFmtId="0" fontId="13" fillId="2" borderId="80" xfId="0" applyFont="1" applyFill="1" applyBorder="1" applyAlignment="1">
      <alignment horizontal="center" vertical="center"/>
    </xf>
    <xf numFmtId="165" fontId="1" fillId="2" borderId="26" xfId="0" applyNumberFormat="1" applyFont="1" applyFill="1" applyBorder="1" applyAlignment="1">
      <alignment horizontal="center" vertical="center"/>
    </xf>
    <xf numFmtId="0" fontId="1" fillId="7" borderId="95" xfId="0" applyFont="1" applyFill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1" fillId="8" borderId="96" xfId="0" applyFont="1" applyFill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3" fillId="5" borderId="88" xfId="0" applyFont="1" applyFill="1" applyBorder="1" applyAlignment="1">
      <alignment horizontal="center" vertical="center"/>
    </xf>
    <xf numFmtId="165" fontId="1" fillId="5" borderId="20" xfId="0" applyNumberFormat="1" applyFont="1" applyFill="1" applyBorder="1" applyAlignment="1">
      <alignment horizontal="center" vertical="center"/>
    </xf>
    <xf numFmtId="165" fontId="1" fillId="5" borderId="89" xfId="0" applyNumberFormat="1" applyFont="1" applyFill="1" applyBorder="1" applyAlignment="1">
      <alignment horizontal="center" vertical="center"/>
    </xf>
    <xf numFmtId="165" fontId="1" fillId="5" borderId="90" xfId="0" applyNumberFormat="1" applyFont="1" applyFill="1" applyBorder="1" applyAlignment="1">
      <alignment horizontal="center" vertical="center"/>
    </xf>
    <xf numFmtId="165" fontId="1" fillId="5" borderId="91" xfId="0" applyNumberFormat="1" applyFont="1" applyFill="1" applyBorder="1" applyAlignment="1">
      <alignment horizontal="center" vertical="center"/>
    </xf>
    <xf numFmtId="165" fontId="1" fillId="2" borderId="81" xfId="0" applyNumberFormat="1" applyFont="1" applyFill="1" applyBorder="1" applyAlignment="1">
      <alignment horizontal="center" vertical="center"/>
    </xf>
    <xf numFmtId="165" fontId="1" fillId="2" borderId="82" xfId="0" applyNumberFormat="1" applyFont="1" applyFill="1" applyBorder="1" applyAlignment="1">
      <alignment horizontal="center" vertical="center"/>
    </xf>
    <xf numFmtId="165" fontId="1" fillId="2" borderId="83" xfId="0" applyNumberFormat="1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165" fontId="1" fillId="2" borderId="99" xfId="0" applyNumberFormat="1" applyFont="1" applyFill="1" applyBorder="1" applyAlignment="1">
      <alignment horizontal="center" vertical="center"/>
    </xf>
    <xf numFmtId="165" fontId="1" fillId="2" borderId="100" xfId="0" applyNumberFormat="1" applyFont="1" applyFill="1" applyBorder="1" applyAlignment="1">
      <alignment horizontal="center" vertical="center"/>
    </xf>
    <xf numFmtId="165" fontId="1" fillId="2" borderId="101" xfId="0" applyNumberFormat="1" applyFont="1" applyFill="1" applyBorder="1" applyAlignment="1">
      <alignment horizontal="center" vertical="center"/>
    </xf>
    <xf numFmtId="165" fontId="1" fillId="2" borderId="102" xfId="0" applyNumberFormat="1" applyFont="1" applyFill="1" applyBorder="1" applyAlignment="1">
      <alignment horizontal="center" vertical="center"/>
    </xf>
    <xf numFmtId="0" fontId="13" fillId="2" borderId="103" xfId="0" applyFont="1" applyFill="1" applyBorder="1" applyAlignment="1">
      <alignment horizontal="center" vertical="center"/>
    </xf>
    <xf numFmtId="165" fontId="1" fillId="2" borderId="104" xfId="0" applyNumberFormat="1" applyFont="1" applyFill="1" applyBorder="1" applyAlignment="1">
      <alignment horizontal="center" vertical="center"/>
    </xf>
    <xf numFmtId="165" fontId="1" fillId="2" borderId="105" xfId="0" applyNumberFormat="1" applyFont="1" applyFill="1" applyBorder="1" applyAlignment="1">
      <alignment horizontal="center" vertical="center"/>
    </xf>
    <xf numFmtId="165" fontId="1" fillId="2" borderId="106" xfId="0" applyNumberFormat="1" applyFont="1" applyFill="1" applyBorder="1" applyAlignment="1">
      <alignment horizontal="center" vertical="center"/>
    </xf>
    <xf numFmtId="165" fontId="1" fillId="2" borderId="107" xfId="0" applyNumberFormat="1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3" fillId="3" borderId="109" xfId="0" applyFont="1" applyFill="1" applyBorder="1" applyAlignment="1">
      <alignment horizontal="center" vertical="center"/>
    </xf>
    <xf numFmtId="0" fontId="3" fillId="3" borderId="110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3" fillId="3" borderId="11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3" fillId="3" borderId="117" xfId="0" applyFont="1" applyFill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166" fontId="1" fillId="0" borderId="89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6" fontId="1" fillId="0" borderId="91" xfId="0" applyNumberFormat="1" applyFont="1" applyBorder="1" applyAlignment="1">
      <alignment horizontal="center" vertical="center"/>
    </xf>
    <xf numFmtId="166" fontId="21" fillId="0" borderId="35" xfId="0" applyNumberFormat="1" applyFont="1" applyBorder="1" applyAlignment="1">
      <alignment horizontal="center" vertical="center"/>
    </xf>
    <xf numFmtId="166" fontId="21" fillId="0" borderId="36" xfId="0" applyNumberFormat="1" applyFont="1" applyBorder="1" applyAlignment="1">
      <alignment horizontal="center" vertical="center"/>
    </xf>
    <xf numFmtId="166" fontId="21" fillId="0" borderId="118" xfId="0" applyNumberFormat="1" applyFont="1" applyBorder="1" applyAlignment="1">
      <alignment horizontal="center" vertical="center"/>
    </xf>
    <xf numFmtId="0" fontId="3" fillId="3" borderId="119" xfId="0" applyFont="1" applyFill="1" applyBorder="1" applyAlignment="1">
      <alignment horizontal="center" vertical="center"/>
    </xf>
    <xf numFmtId="1" fontId="1" fillId="5" borderId="74" xfId="0" applyNumberFormat="1" applyFont="1" applyFill="1" applyBorder="1" applyAlignment="1">
      <alignment horizontal="center" vertical="center"/>
    </xf>
    <xf numFmtId="1" fontId="1" fillId="5" borderId="75" xfId="0" applyNumberFormat="1" applyFont="1" applyFill="1" applyBorder="1" applyAlignment="1">
      <alignment horizontal="center" vertical="center"/>
    </xf>
    <xf numFmtId="1" fontId="1" fillId="5" borderId="76" xfId="0" applyNumberFormat="1" applyFont="1" applyFill="1" applyBorder="1" applyAlignment="1">
      <alignment horizontal="center" vertical="center"/>
    </xf>
    <xf numFmtId="1" fontId="21" fillId="5" borderId="74" xfId="0" applyNumberFormat="1" applyFont="1" applyFill="1" applyBorder="1" applyAlignment="1">
      <alignment horizontal="center" vertical="center"/>
    </xf>
    <xf numFmtId="1" fontId="21" fillId="5" borderId="75" xfId="0" applyNumberFormat="1" applyFont="1" applyFill="1" applyBorder="1" applyAlignment="1">
      <alignment horizontal="center" vertical="center"/>
    </xf>
    <xf numFmtId="1" fontId="21" fillId="5" borderId="76" xfId="0" applyNumberFormat="1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67" fontId="1" fillId="0" borderId="74" xfId="0" applyNumberFormat="1" applyFont="1" applyBorder="1" applyAlignment="1">
      <alignment horizontal="center" vertical="center"/>
    </xf>
    <xf numFmtId="167" fontId="1" fillId="0" borderId="120" xfId="0" applyNumberFormat="1" applyFont="1" applyBorder="1" applyAlignment="1">
      <alignment horizontal="center" vertical="center"/>
    </xf>
    <xf numFmtId="167" fontId="1" fillId="0" borderId="76" xfId="0" applyNumberFormat="1" applyFont="1" applyBorder="1" applyAlignment="1">
      <alignment horizontal="center" vertical="center"/>
    </xf>
    <xf numFmtId="167" fontId="21" fillId="0" borderId="74" xfId="0" applyNumberFormat="1" applyFont="1" applyBorder="1" applyAlignment="1">
      <alignment horizontal="center" vertical="center"/>
    </xf>
    <xf numFmtId="167" fontId="21" fillId="0" borderId="120" xfId="0" applyNumberFormat="1" applyFont="1" applyBorder="1" applyAlignment="1">
      <alignment horizontal="center" vertical="center"/>
    </xf>
    <xf numFmtId="167" fontId="21" fillId="0" borderId="76" xfId="0" applyNumberFormat="1" applyFont="1" applyBorder="1" applyAlignment="1">
      <alignment horizontal="center" vertical="center"/>
    </xf>
    <xf numFmtId="0" fontId="3" fillId="3" borderId="121" xfId="0" applyFont="1" applyFill="1" applyBorder="1" applyAlignment="1">
      <alignment horizontal="center" vertical="center"/>
    </xf>
    <xf numFmtId="0" fontId="1" fillId="5" borderId="81" xfId="0" applyFont="1" applyFill="1" applyBorder="1" applyAlignment="1">
      <alignment horizontal="center" vertical="center"/>
    </xf>
    <xf numFmtId="167" fontId="1" fillId="5" borderId="81" xfId="0" applyNumberFormat="1" applyFont="1" applyFill="1" applyBorder="1" applyAlignment="1">
      <alignment horizontal="center" vertical="center"/>
    </xf>
    <xf numFmtId="167" fontId="1" fillId="5" borderId="82" xfId="0" applyNumberFormat="1" applyFont="1" applyFill="1" applyBorder="1" applyAlignment="1">
      <alignment horizontal="center" vertical="center"/>
    </xf>
    <xf numFmtId="167" fontId="1" fillId="5" borderId="83" xfId="0" applyNumberFormat="1" applyFont="1" applyFill="1" applyBorder="1" applyAlignment="1">
      <alignment horizontal="center" vertical="center"/>
    </xf>
    <xf numFmtId="167" fontId="21" fillId="5" borderId="122" xfId="0" applyNumberFormat="1" applyFont="1" applyFill="1" applyBorder="1" applyAlignment="1">
      <alignment horizontal="center" vertical="center"/>
    </xf>
    <xf numFmtId="167" fontId="21" fillId="5" borderId="123" xfId="0" applyNumberFormat="1" applyFont="1" applyFill="1" applyBorder="1" applyAlignment="1">
      <alignment horizontal="center" vertical="center"/>
    </xf>
    <xf numFmtId="167" fontId="21" fillId="5" borderId="124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top"/>
    </xf>
    <xf numFmtId="0" fontId="1" fillId="0" borderId="40" xfId="0" applyFont="1" applyBorder="1" applyAlignment="1">
      <alignment horizontal="center" vertical="center"/>
    </xf>
    <xf numFmtId="0" fontId="22" fillId="2" borderId="5" xfId="0" applyFont="1" applyFill="1" applyBorder="1" applyAlignment="1">
      <alignment vertical="top"/>
    </xf>
    <xf numFmtId="14" fontId="22" fillId="2" borderId="77" xfId="0" applyNumberFormat="1" applyFont="1" applyFill="1" applyBorder="1" applyAlignment="1">
      <alignment vertical="top"/>
    </xf>
    <xf numFmtId="0" fontId="22" fillId="2" borderId="126" xfId="0" applyFont="1" applyFill="1" applyBorder="1" applyAlignment="1">
      <alignment vertical="top"/>
    </xf>
    <xf numFmtId="0" fontId="1" fillId="2" borderId="126" xfId="0" applyFont="1" applyFill="1" applyBorder="1" applyAlignment="1">
      <alignment horizontal="center" vertical="center"/>
    </xf>
    <xf numFmtId="0" fontId="1" fillId="2" borderId="123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3" fillId="8" borderId="117" xfId="0" applyFont="1" applyFill="1" applyBorder="1" applyAlignment="1">
      <alignment horizontal="center" vertical="center"/>
    </xf>
    <xf numFmtId="0" fontId="1" fillId="8" borderId="89" xfId="0" applyFont="1" applyFill="1" applyBorder="1" applyAlignment="1">
      <alignment horizontal="center" vertical="center"/>
    </xf>
    <xf numFmtId="166" fontId="21" fillId="8" borderId="127" xfId="0" applyNumberFormat="1" applyFont="1" applyFill="1" applyBorder="1" applyAlignment="1">
      <alignment horizontal="center" vertical="center"/>
    </xf>
    <xf numFmtId="166" fontId="21" fillId="8" borderId="128" xfId="0" applyNumberFormat="1" applyFont="1" applyFill="1" applyBorder="1" applyAlignment="1">
      <alignment horizontal="center" vertical="center"/>
    </xf>
    <xf numFmtId="166" fontId="21" fillId="8" borderId="3" xfId="0" applyNumberFormat="1" applyFont="1" applyFill="1" applyBorder="1" applyAlignment="1">
      <alignment horizontal="center" vertical="center"/>
    </xf>
    <xf numFmtId="0" fontId="13" fillId="8" borderId="119" xfId="0" applyFont="1" applyFill="1" applyBorder="1" applyAlignment="1">
      <alignment horizontal="center" vertical="center"/>
    </xf>
    <xf numFmtId="0" fontId="1" fillId="8" borderId="74" xfId="0" applyFont="1" applyFill="1" applyBorder="1" applyAlignment="1">
      <alignment horizontal="center" vertical="center"/>
    </xf>
    <xf numFmtId="0" fontId="21" fillId="8" borderId="74" xfId="0" applyFont="1" applyFill="1" applyBorder="1" applyAlignment="1">
      <alignment horizontal="center" vertical="center"/>
    </xf>
    <xf numFmtId="0" fontId="21" fillId="8" borderId="72" xfId="0" applyFont="1" applyFill="1" applyBorder="1" applyAlignment="1">
      <alignment horizontal="center" vertical="center"/>
    </xf>
    <xf numFmtId="0" fontId="21" fillId="8" borderId="73" xfId="0" applyFont="1" applyFill="1" applyBorder="1" applyAlignment="1">
      <alignment horizontal="center" vertical="center"/>
    </xf>
    <xf numFmtId="9" fontId="13" fillId="2" borderId="119" xfId="0" applyNumberFormat="1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9" fontId="1" fillId="2" borderId="74" xfId="0" applyNumberFormat="1" applyFont="1" applyFill="1" applyBorder="1" applyAlignment="1">
      <alignment horizontal="center" vertical="center"/>
    </xf>
    <xf numFmtId="167" fontId="21" fillId="8" borderId="74" xfId="0" applyNumberFormat="1" applyFont="1" applyFill="1" applyBorder="1" applyAlignment="1">
      <alignment horizontal="center" vertical="center"/>
    </xf>
    <xf numFmtId="167" fontId="21" fillId="8" borderId="72" xfId="0" applyNumberFormat="1" applyFont="1" applyFill="1" applyBorder="1" applyAlignment="1">
      <alignment horizontal="center" vertical="center"/>
    </xf>
    <xf numFmtId="167" fontId="21" fillId="8" borderId="73" xfId="0" applyNumberFormat="1" applyFont="1" applyFill="1" applyBorder="1" applyAlignment="1">
      <alignment horizontal="center" vertical="center"/>
    </xf>
    <xf numFmtId="0" fontId="13" fillId="8" borderId="121" xfId="0" applyFont="1" applyFill="1" applyBorder="1" applyAlignment="1">
      <alignment horizontal="center" vertical="center"/>
    </xf>
    <xf numFmtId="0" fontId="1" fillId="8" borderId="81" xfId="0" applyFont="1" applyFill="1" applyBorder="1" applyAlignment="1">
      <alignment horizontal="center" vertical="center"/>
    </xf>
    <xf numFmtId="167" fontId="21" fillId="8" borderId="122" xfId="0" applyNumberFormat="1" applyFont="1" applyFill="1" applyBorder="1" applyAlignment="1">
      <alignment horizontal="center" vertical="center"/>
    </xf>
    <xf numFmtId="167" fontId="21" fillId="8" borderId="129" xfId="0" applyNumberFormat="1" applyFont="1" applyFill="1" applyBorder="1" applyAlignment="1">
      <alignment horizontal="center" vertical="center"/>
    </xf>
    <xf numFmtId="167" fontId="21" fillId="8" borderId="34" xfId="0" applyNumberFormat="1" applyFont="1" applyFill="1" applyBorder="1" applyAlignment="1">
      <alignment horizontal="center" vertical="center"/>
    </xf>
    <xf numFmtId="9" fontId="3" fillId="3" borderId="30" xfId="0" applyNumberFormat="1" applyFont="1" applyFill="1" applyBorder="1" applyAlignment="1">
      <alignment horizontal="center" vertical="center"/>
    </xf>
    <xf numFmtId="168" fontId="1" fillId="2" borderId="68" xfId="0" applyNumberFormat="1" applyFont="1" applyFill="1" applyBorder="1" applyAlignment="1">
      <alignment horizontal="center" vertical="center"/>
    </xf>
    <xf numFmtId="168" fontId="1" fillId="2" borderId="69" xfId="0" applyNumberFormat="1" applyFont="1" applyFill="1" applyBorder="1" applyAlignment="1">
      <alignment horizontal="center" vertical="center"/>
    </xf>
    <xf numFmtId="168" fontId="1" fillId="2" borderId="70" xfId="0" applyNumberFormat="1" applyFont="1" applyFill="1" applyBorder="1" applyAlignment="1">
      <alignment horizontal="center" vertical="center"/>
    </xf>
    <xf numFmtId="168" fontId="1" fillId="2" borderId="71" xfId="0" applyNumberFormat="1" applyFont="1" applyFill="1" applyBorder="1" applyAlignment="1">
      <alignment horizontal="center" vertical="center"/>
    </xf>
    <xf numFmtId="168" fontId="1" fillId="5" borderId="73" xfId="0" applyNumberFormat="1" applyFont="1" applyFill="1" applyBorder="1" applyAlignment="1">
      <alignment horizontal="center" vertical="center"/>
    </xf>
    <xf numFmtId="168" fontId="1" fillId="5" borderId="74" xfId="0" applyNumberFormat="1" applyFont="1" applyFill="1" applyBorder="1" applyAlignment="1">
      <alignment horizontal="center" vertical="center"/>
    </xf>
    <xf numFmtId="168" fontId="1" fillId="5" borderId="75" xfId="0" applyNumberFormat="1" applyFont="1" applyFill="1" applyBorder="1" applyAlignment="1">
      <alignment horizontal="center" vertical="center"/>
    </xf>
    <xf numFmtId="168" fontId="1" fillId="5" borderId="76" xfId="0" applyNumberFormat="1" applyFont="1" applyFill="1" applyBorder="1" applyAlignment="1">
      <alignment horizontal="center" vertical="center"/>
    </xf>
    <xf numFmtId="168" fontId="1" fillId="2" borderId="73" xfId="0" applyNumberFormat="1" applyFont="1" applyFill="1" applyBorder="1" applyAlignment="1">
      <alignment horizontal="center" vertical="center"/>
    </xf>
    <xf numFmtId="168" fontId="1" fillId="2" borderId="74" xfId="0" applyNumberFormat="1" applyFont="1" applyFill="1" applyBorder="1" applyAlignment="1">
      <alignment horizontal="center" vertical="center"/>
    </xf>
    <xf numFmtId="168" fontId="1" fillId="2" borderId="75" xfId="0" applyNumberFormat="1" applyFont="1" applyFill="1" applyBorder="1" applyAlignment="1">
      <alignment horizontal="center" vertical="center"/>
    </xf>
    <xf numFmtId="168" fontId="1" fillId="2" borderId="76" xfId="0" applyNumberFormat="1" applyFont="1" applyFill="1" applyBorder="1" applyAlignment="1">
      <alignment horizontal="center" vertical="center"/>
    </xf>
    <xf numFmtId="168" fontId="1" fillId="5" borderId="26" xfId="0" applyNumberFormat="1" applyFont="1" applyFill="1" applyBorder="1" applyAlignment="1">
      <alignment horizontal="center" vertical="center"/>
    </xf>
    <xf numFmtId="168" fontId="1" fillId="5" borderId="81" xfId="0" applyNumberFormat="1" applyFont="1" applyFill="1" applyBorder="1" applyAlignment="1">
      <alignment horizontal="center" vertical="center"/>
    </xf>
    <xf numFmtId="168" fontId="1" fillId="5" borderId="82" xfId="0" applyNumberFormat="1" applyFont="1" applyFill="1" applyBorder="1" applyAlignment="1">
      <alignment horizontal="center" vertical="center"/>
    </xf>
    <xf numFmtId="168" fontId="1" fillId="5" borderId="83" xfId="0" applyNumberFormat="1" applyFont="1" applyFill="1" applyBorder="1" applyAlignment="1">
      <alignment horizontal="center" vertical="center"/>
    </xf>
    <xf numFmtId="168" fontId="1" fillId="2" borderId="20" xfId="0" applyNumberFormat="1" applyFont="1" applyFill="1" applyBorder="1" applyAlignment="1">
      <alignment horizontal="center" vertical="center"/>
    </xf>
    <xf numFmtId="168" fontId="1" fillId="2" borderId="89" xfId="0" applyNumberFormat="1" applyFont="1" applyFill="1" applyBorder="1" applyAlignment="1">
      <alignment horizontal="center" vertical="center"/>
    </xf>
    <xf numFmtId="168" fontId="1" fillId="2" borderId="90" xfId="0" applyNumberFormat="1" applyFont="1" applyFill="1" applyBorder="1" applyAlignment="1">
      <alignment horizontal="center" vertical="center"/>
    </xf>
    <xf numFmtId="168" fontId="1" fillId="2" borderId="91" xfId="0" applyNumberFormat="1" applyFont="1" applyFill="1" applyBorder="1" applyAlignment="1">
      <alignment horizontal="center" vertical="center"/>
    </xf>
    <xf numFmtId="168" fontId="1" fillId="2" borderId="26" xfId="0" applyNumberFormat="1" applyFont="1" applyFill="1" applyBorder="1" applyAlignment="1">
      <alignment horizontal="center" vertical="center"/>
    </xf>
    <xf numFmtId="168" fontId="1" fillId="5" borderId="20" xfId="0" applyNumberFormat="1" applyFont="1" applyFill="1" applyBorder="1" applyAlignment="1">
      <alignment horizontal="center" vertical="center"/>
    </xf>
    <xf numFmtId="168" fontId="1" fillId="5" borderId="89" xfId="0" applyNumberFormat="1" applyFont="1" applyFill="1" applyBorder="1" applyAlignment="1">
      <alignment horizontal="center" vertical="center"/>
    </xf>
    <xf numFmtId="168" fontId="1" fillId="5" borderId="90" xfId="0" applyNumberFormat="1" applyFont="1" applyFill="1" applyBorder="1" applyAlignment="1">
      <alignment horizontal="center" vertical="center"/>
    </xf>
    <xf numFmtId="168" fontId="1" fillId="5" borderId="91" xfId="0" applyNumberFormat="1" applyFont="1" applyFill="1" applyBorder="1" applyAlignment="1">
      <alignment horizontal="center" vertical="center"/>
    </xf>
    <xf numFmtId="168" fontId="1" fillId="2" borderId="81" xfId="0" applyNumberFormat="1" applyFont="1" applyFill="1" applyBorder="1" applyAlignment="1">
      <alignment horizontal="center" vertical="center"/>
    </xf>
    <xf numFmtId="168" fontId="1" fillId="2" borderId="82" xfId="0" applyNumberFormat="1" applyFont="1" applyFill="1" applyBorder="1" applyAlignment="1">
      <alignment horizontal="center" vertical="center"/>
    </xf>
    <xf numFmtId="168" fontId="1" fillId="2" borderId="83" xfId="0" applyNumberFormat="1" applyFont="1" applyFill="1" applyBorder="1" applyAlignment="1">
      <alignment horizontal="center" vertical="center"/>
    </xf>
    <xf numFmtId="168" fontId="1" fillId="2" borderId="99" xfId="0" applyNumberFormat="1" applyFont="1" applyFill="1" applyBorder="1" applyAlignment="1">
      <alignment horizontal="center" vertical="center"/>
    </xf>
    <xf numFmtId="168" fontId="1" fillId="2" borderId="100" xfId="0" applyNumberFormat="1" applyFont="1" applyFill="1" applyBorder="1" applyAlignment="1">
      <alignment horizontal="center" vertical="center"/>
    </xf>
    <xf numFmtId="168" fontId="1" fillId="2" borderId="101" xfId="0" applyNumberFormat="1" applyFont="1" applyFill="1" applyBorder="1" applyAlignment="1">
      <alignment horizontal="center" vertical="center"/>
    </xf>
    <xf numFmtId="168" fontId="1" fillId="2" borderId="102" xfId="0" applyNumberFormat="1" applyFont="1" applyFill="1" applyBorder="1" applyAlignment="1">
      <alignment horizontal="center" vertical="center"/>
    </xf>
    <xf numFmtId="168" fontId="1" fillId="2" borderId="104" xfId="0" applyNumberFormat="1" applyFont="1" applyFill="1" applyBorder="1" applyAlignment="1">
      <alignment horizontal="center" vertical="center"/>
    </xf>
    <xf numFmtId="168" fontId="1" fillId="2" borderId="105" xfId="0" applyNumberFormat="1" applyFont="1" applyFill="1" applyBorder="1" applyAlignment="1">
      <alignment horizontal="center" vertical="center"/>
    </xf>
    <xf numFmtId="168" fontId="1" fillId="2" borderId="106" xfId="0" applyNumberFormat="1" applyFont="1" applyFill="1" applyBorder="1" applyAlignment="1">
      <alignment horizontal="center" vertical="center"/>
    </xf>
    <xf numFmtId="168" fontId="1" fillId="2" borderId="107" xfId="0" applyNumberFormat="1" applyFont="1" applyFill="1" applyBorder="1" applyAlignment="1">
      <alignment horizontal="center" vertical="center"/>
    </xf>
    <xf numFmtId="0" fontId="22" fillId="2" borderId="123" xfId="0" applyFont="1" applyFill="1" applyBorder="1" applyAlignment="1">
      <alignment vertical="top"/>
    </xf>
    <xf numFmtId="164" fontId="15" fillId="2" borderId="39" xfId="0" applyNumberFormat="1" applyFont="1" applyFill="1" applyBorder="1" applyAlignment="1">
      <alignment horizontal="center" vertical="center"/>
    </xf>
    <xf numFmtId="0" fontId="6" fillId="0" borderId="42" xfId="0" applyFont="1" applyBorder="1"/>
    <xf numFmtId="0" fontId="6" fillId="0" borderId="46" xfId="0" applyFont="1" applyBorder="1"/>
    <xf numFmtId="0" fontId="3" fillId="3" borderId="113" xfId="0" applyFont="1" applyFill="1" applyBorder="1" applyAlignment="1">
      <alignment horizontal="center" vertical="center"/>
    </xf>
    <xf numFmtId="0" fontId="6" fillId="0" borderId="114" xfId="0" applyFont="1" applyBorder="1"/>
    <xf numFmtId="0" fontId="6" fillId="0" borderId="115" xfId="0" applyFont="1" applyBorder="1"/>
    <xf numFmtId="0" fontId="6" fillId="0" borderId="116" xfId="0" applyFont="1" applyBorder="1"/>
    <xf numFmtId="0" fontId="23" fillId="8" borderId="36" xfId="0" applyFont="1" applyFill="1" applyBorder="1" applyAlignment="1">
      <alignment horizontal="left" vertical="center"/>
    </xf>
    <xf numFmtId="0" fontId="6" fillId="0" borderId="37" xfId="0" applyFont="1" applyBorder="1"/>
    <xf numFmtId="0" fontId="6" fillId="0" borderId="38" xfId="0" applyFont="1" applyBorder="1"/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14" fillId="2" borderId="36" xfId="0" applyFont="1" applyFill="1" applyBorder="1" applyAlignment="1">
      <alignment horizontal="center" vertical="center"/>
    </xf>
    <xf numFmtId="0" fontId="6" fillId="0" borderId="40" xfId="0" applyFont="1" applyBorder="1"/>
    <xf numFmtId="0" fontId="0" fillId="0" borderId="0" xfId="0"/>
    <xf numFmtId="0" fontId="6" fillId="0" borderId="41" xfId="0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3" fillId="3" borderId="54" xfId="0" applyFont="1" applyFill="1" applyBorder="1" applyAlignment="1">
      <alignment horizontal="center" vertical="center"/>
    </xf>
    <xf numFmtId="0" fontId="6" fillId="0" borderId="55" xfId="0" applyFont="1" applyBorder="1"/>
    <xf numFmtId="0" fontId="6" fillId="0" borderId="56" xfId="0" applyFont="1" applyBorder="1"/>
    <xf numFmtId="0" fontId="6" fillId="0" borderId="57" xfId="0" applyFont="1" applyBorder="1"/>
    <xf numFmtId="14" fontId="22" fillId="2" borderId="125" xfId="0" applyNumberFormat="1" applyFont="1" applyFill="1" applyBorder="1" applyAlignment="1">
      <alignment horizontal="center" vertical="top"/>
    </xf>
    <xf numFmtId="0" fontId="6" fillId="0" borderId="29" xfId="0" applyFont="1" applyBorder="1"/>
    <xf numFmtId="0" fontId="16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/>
    <xf numFmtId="164" fontId="12" fillId="5" borderId="27" xfId="0" applyNumberFormat="1" applyFont="1" applyFill="1" applyBorder="1" applyAlignment="1">
      <alignment horizontal="center" vertical="center"/>
    </xf>
    <xf numFmtId="0" fontId="6" fillId="0" borderId="28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52" xfId="0" applyFont="1" applyBorder="1"/>
    <xf numFmtId="0" fontId="6" fillId="0" borderId="24" xfId="0" applyFont="1" applyBorder="1"/>
    <xf numFmtId="0" fontId="9" fillId="2" borderId="2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6" fillId="0" borderId="10" xfId="0" applyFont="1" applyBorder="1"/>
    <xf numFmtId="0" fontId="6" fillId="0" borderId="11" xfId="0" applyFont="1" applyBorder="1"/>
    <xf numFmtId="0" fontId="7" fillId="3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8" fillId="2" borderId="15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8" fillId="2" borderId="19" xfId="0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6</xdr:row>
      <xdr:rowOff>133350</xdr:rowOff>
    </xdr:from>
    <xdr:ext cx="847725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1663" y="3647720"/>
          <a:ext cx="828674" cy="264560"/>
        </a:xfrm>
        <a:prstGeom prst="rect">
          <a:avLst/>
        </a:prstGeom>
        <a:solidFill>
          <a:srgbClr val="FFAE5D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1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Print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0</xdr:row>
      <xdr:rowOff>19050</xdr:rowOff>
    </xdr:from>
    <xdr:ext cx="2000250" cy="1476375"/>
    <xdr:pic>
      <xdr:nvPicPr>
        <xdr:cNvPr id="2" name="image6.jpg" descr="RIOpanel_logo og grafik_CMYK_sloga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7</xdr:row>
      <xdr:rowOff>142875</xdr:rowOff>
    </xdr:from>
    <xdr:ext cx="1571625" cy="238125"/>
    <xdr:pic>
      <xdr:nvPicPr>
        <xdr:cNvPr id="4" name="image5.jpg" descr="IdentifyInventInspir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142875</xdr:colOff>
      <xdr:row>62</xdr:row>
      <xdr:rowOff>47625</xdr:rowOff>
    </xdr:from>
    <xdr:ext cx="1285875" cy="495300"/>
    <xdr:pic>
      <xdr:nvPicPr>
        <xdr:cNvPr id="5" name="image1.png" descr="Download Euronorm EN 44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381000</xdr:colOff>
      <xdr:row>62</xdr:row>
      <xdr:rowOff>57150</xdr:rowOff>
    </xdr:from>
    <xdr:ext cx="657225" cy="485775"/>
    <xdr:pic>
      <xdr:nvPicPr>
        <xdr:cNvPr id="6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</xdr:row>
      <xdr:rowOff>38100</xdr:rowOff>
    </xdr:from>
    <xdr:ext cx="390525" cy="342900"/>
    <xdr:pic>
      <xdr:nvPicPr>
        <xdr:cNvPr id="7" name="image4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38100</xdr:colOff>
      <xdr:row>0</xdr:row>
      <xdr:rowOff>57150</xdr:rowOff>
    </xdr:from>
    <xdr:ext cx="9791700" cy="1733550"/>
    <xdr:pic>
      <xdr:nvPicPr>
        <xdr:cNvPr id="8" name="image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19050</xdr:colOff>
      <xdr:row>0</xdr:row>
      <xdr:rowOff>57150</xdr:rowOff>
    </xdr:from>
    <xdr:ext cx="9801225" cy="1733550"/>
    <xdr:pic>
      <xdr:nvPicPr>
        <xdr:cNvPr id="9" name="image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390525</xdr:colOff>
      <xdr:row>62</xdr:row>
      <xdr:rowOff>47625</xdr:rowOff>
    </xdr:from>
    <xdr:ext cx="657225" cy="485775"/>
    <xdr:pic>
      <xdr:nvPicPr>
        <xdr:cNvPr id="10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47</xdr:col>
      <xdr:colOff>152400</xdr:colOff>
      <xdr:row>62</xdr:row>
      <xdr:rowOff>38100</xdr:rowOff>
    </xdr:from>
    <xdr:ext cx="1285875" cy="495300"/>
    <xdr:pic>
      <xdr:nvPicPr>
        <xdr:cNvPr id="11" name="image1.png" descr="Download Euronorm EN 44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49</xdr:col>
      <xdr:colOff>390525</xdr:colOff>
      <xdr:row>62</xdr:row>
      <xdr:rowOff>47625</xdr:rowOff>
    </xdr:from>
    <xdr:ext cx="657225" cy="485775"/>
    <xdr:pic>
      <xdr:nvPicPr>
        <xdr:cNvPr id="12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6</xdr:row>
      <xdr:rowOff>133350</xdr:rowOff>
    </xdr:from>
    <xdr:ext cx="847725" cy="285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931663" y="3647720"/>
          <a:ext cx="828674" cy="264560"/>
        </a:xfrm>
        <a:prstGeom prst="rect">
          <a:avLst/>
        </a:prstGeom>
        <a:solidFill>
          <a:srgbClr val="FFAE5D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1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Print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0</xdr:row>
      <xdr:rowOff>19050</xdr:rowOff>
    </xdr:from>
    <xdr:ext cx="2000250" cy="1562100"/>
    <xdr:pic>
      <xdr:nvPicPr>
        <xdr:cNvPr id="2" name="image6.jpg" descr="RIOpanel_logo og grafik_CMYK_slogan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7</xdr:row>
      <xdr:rowOff>142875</xdr:rowOff>
    </xdr:from>
    <xdr:ext cx="1571625" cy="238125"/>
    <xdr:pic>
      <xdr:nvPicPr>
        <xdr:cNvPr id="3" name="image5.jpg" descr="IdentifyInventInspir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142875</xdr:colOff>
      <xdr:row>62</xdr:row>
      <xdr:rowOff>47625</xdr:rowOff>
    </xdr:from>
    <xdr:ext cx="1285875" cy="504825"/>
    <xdr:pic>
      <xdr:nvPicPr>
        <xdr:cNvPr id="5" name="image1.png" descr="Download Euronorm EN 44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381000</xdr:colOff>
      <xdr:row>62</xdr:row>
      <xdr:rowOff>57150</xdr:rowOff>
    </xdr:from>
    <xdr:ext cx="657225" cy="495300"/>
    <xdr:pic>
      <xdr:nvPicPr>
        <xdr:cNvPr id="6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</xdr:row>
      <xdr:rowOff>38100</xdr:rowOff>
    </xdr:from>
    <xdr:ext cx="390525" cy="342900"/>
    <xdr:pic>
      <xdr:nvPicPr>
        <xdr:cNvPr id="7" name="image4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38100</xdr:colOff>
      <xdr:row>0</xdr:row>
      <xdr:rowOff>57150</xdr:rowOff>
    </xdr:from>
    <xdr:ext cx="9791700" cy="1819275"/>
    <xdr:pic>
      <xdr:nvPicPr>
        <xdr:cNvPr id="8" name="image2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19050</xdr:colOff>
      <xdr:row>0</xdr:row>
      <xdr:rowOff>57150</xdr:rowOff>
    </xdr:from>
    <xdr:ext cx="9801225" cy="1819275"/>
    <xdr:pic>
      <xdr:nvPicPr>
        <xdr:cNvPr id="9" name="image2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390525</xdr:colOff>
      <xdr:row>62</xdr:row>
      <xdr:rowOff>47625</xdr:rowOff>
    </xdr:from>
    <xdr:ext cx="657225" cy="495300"/>
    <xdr:pic>
      <xdr:nvPicPr>
        <xdr:cNvPr id="10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47</xdr:col>
      <xdr:colOff>152400</xdr:colOff>
      <xdr:row>62</xdr:row>
      <xdr:rowOff>38100</xdr:rowOff>
    </xdr:from>
    <xdr:ext cx="1285875" cy="504825"/>
    <xdr:pic>
      <xdr:nvPicPr>
        <xdr:cNvPr id="11" name="image1.png" descr="Download Euronorm EN 44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49</xdr:col>
      <xdr:colOff>390525</xdr:colOff>
      <xdr:row>62</xdr:row>
      <xdr:rowOff>47625</xdr:rowOff>
    </xdr:from>
    <xdr:ext cx="657225" cy="495300"/>
    <xdr:pic>
      <xdr:nvPicPr>
        <xdr:cNvPr id="12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udevad.com/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riopanel.de/" TargetMode="External"/><Relationship Id="rId7" Type="http://schemas.openxmlformats.org/officeDocument/2006/relationships/hyperlink" Target="http://www.riopanel.com/" TargetMode="External"/><Relationship Id="rId12" Type="http://schemas.openxmlformats.org/officeDocument/2006/relationships/hyperlink" Target="http://www.hudevad.com/" TargetMode="External"/><Relationship Id="rId2" Type="http://schemas.openxmlformats.org/officeDocument/2006/relationships/hyperlink" Target="http://www.hudevad.dk/" TargetMode="External"/><Relationship Id="rId1" Type="http://schemas.openxmlformats.org/officeDocument/2006/relationships/hyperlink" Target="http://www.rio.dk/" TargetMode="External"/><Relationship Id="rId6" Type="http://schemas.openxmlformats.org/officeDocument/2006/relationships/hyperlink" Target="http://www.hudevad.com/" TargetMode="External"/><Relationship Id="rId11" Type="http://schemas.openxmlformats.org/officeDocument/2006/relationships/hyperlink" Target="http://www.riopanel.com/" TargetMode="External"/><Relationship Id="rId5" Type="http://schemas.openxmlformats.org/officeDocument/2006/relationships/hyperlink" Target="http://www.riopanel.com/" TargetMode="External"/><Relationship Id="rId10" Type="http://schemas.openxmlformats.org/officeDocument/2006/relationships/hyperlink" Target="http://www.hudevad.com/" TargetMode="External"/><Relationship Id="rId4" Type="http://schemas.openxmlformats.org/officeDocument/2006/relationships/hyperlink" Target="http://www.hudevad.de/" TargetMode="External"/><Relationship Id="rId9" Type="http://schemas.openxmlformats.org/officeDocument/2006/relationships/hyperlink" Target="http://www.riopane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000"/>
  <sheetViews>
    <sheetView tabSelected="1" workbookViewId="0">
      <selection activeCell="K7" sqref="K7"/>
    </sheetView>
  </sheetViews>
  <sheetFormatPr defaultColWidth="14.44140625" defaultRowHeight="15" customHeight="1" x14ac:dyDescent="0.3"/>
  <cols>
    <col min="1" max="1" width="15.33203125" customWidth="1"/>
    <col min="2" max="17" width="8.33203125" customWidth="1"/>
    <col min="18" max="18" width="15.33203125" customWidth="1"/>
    <col min="19" max="34" width="8.33203125" customWidth="1"/>
    <col min="35" max="35" width="15.33203125" customWidth="1"/>
    <col min="36" max="51" width="8.33203125" customWidth="1"/>
    <col min="52" max="56" width="8.33203125" hidden="1" customWidth="1"/>
    <col min="57" max="57" width="29.33203125" hidden="1" customWidth="1"/>
    <col min="58" max="58" width="17.6640625" hidden="1" customWidth="1"/>
    <col min="59" max="59" width="23.33203125" hidden="1" customWidth="1"/>
    <col min="60" max="60" width="18.33203125" hidden="1" customWidth="1"/>
    <col min="61" max="61" width="17.6640625" hidden="1" customWidth="1"/>
    <col min="62" max="62" width="24.109375" hidden="1" customWidth="1"/>
    <col min="63" max="63" width="19.6640625" hidden="1" customWidth="1"/>
    <col min="64" max="64" width="19" hidden="1" customWidth="1"/>
    <col min="65" max="65" width="18.109375" hidden="1" customWidth="1"/>
    <col min="66" max="67" width="23.88671875" hidden="1" customWidth="1"/>
    <col min="68" max="68" width="14.33203125" hidden="1" customWidth="1"/>
    <col min="69" max="69" width="5.33203125" hidden="1" customWidth="1"/>
    <col min="70" max="70" width="14.33203125" hidden="1" customWidth="1"/>
    <col min="71" max="71" width="16.33203125" hidden="1" customWidth="1"/>
    <col min="72" max="72" width="137" hidden="1" customWidth="1"/>
    <col min="73" max="73" width="19.88671875" hidden="1" customWidth="1"/>
    <col min="74" max="74" width="6.44140625" hidden="1" customWidth="1"/>
    <col min="75" max="75" width="5.44140625" hidden="1" customWidth="1"/>
    <col min="76" max="77" width="8.33203125" hidden="1" customWidth="1"/>
  </cols>
  <sheetData>
    <row r="1" spans="1:77" ht="14.25" customHeight="1" x14ac:dyDescent="0.3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  <c r="AI1" s="4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</row>
    <row r="2" spans="1:77" ht="15.6" x14ac:dyDescent="0.3">
      <c r="A2" s="8"/>
      <c r="B2" s="9"/>
      <c r="C2" s="9"/>
      <c r="D2" s="10" t="s">
        <v>0</v>
      </c>
      <c r="E2" s="9"/>
      <c r="F2" s="11"/>
      <c r="G2" s="12"/>
      <c r="H2" s="13" t="s">
        <v>1</v>
      </c>
      <c r="I2" s="14"/>
      <c r="J2" s="14"/>
      <c r="K2" s="15" t="s">
        <v>94</v>
      </c>
      <c r="L2" s="5"/>
      <c r="M2" s="5"/>
      <c r="N2" s="16">
        <v>2</v>
      </c>
      <c r="O2" s="257" t="str">
        <f>+VLOOKUP(BC17,BD19:BU24,18,FALSE)</f>
        <v xml:space="preserve"> = Kvik lagerprogram</v>
      </c>
      <c r="P2" s="258"/>
      <c r="Q2" s="259"/>
      <c r="R2" s="17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9"/>
      <c r="AI2" s="1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1:77" ht="21" x14ac:dyDescent="0.3">
      <c r="A3" s="8"/>
      <c r="B3" s="9"/>
      <c r="C3" s="9"/>
      <c r="D3" s="10" t="str">
        <f>+VLOOKUP(BC17,BD19:BT24,2,FALSE)</f>
        <v>Saltgade 11</v>
      </c>
      <c r="E3" s="9"/>
      <c r="F3" s="11"/>
      <c r="G3" s="12"/>
      <c r="H3" s="260" t="str">
        <f>+VLOOKUP(BC17,BD19:BS24,7,FALSE)</f>
        <v>Indtast temperatursæt</v>
      </c>
      <c r="I3" s="261"/>
      <c r="J3" s="261"/>
      <c r="K3" s="261"/>
      <c r="L3" s="261"/>
      <c r="M3" s="261"/>
      <c r="N3" s="261"/>
      <c r="O3" s="261"/>
      <c r="P3" s="261"/>
      <c r="Q3" s="262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  <c r="AI3" s="1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1:77" ht="15.6" x14ac:dyDescent="0.3">
      <c r="A4" s="8"/>
      <c r="B4" s="9"/>
      <c r="C4" s="9"/>
      <c r="D4" s="10" t="str">
        <f>+VLOOKUP(BC17,BD19:BT24,3,FALSE)</f>
        <v>DK-6760 Ribe</v>
      </c>
      <c r="E4" s="9"/>
      <c r="F4" s="11"/>
      <c r="G4" s="9"/>
      <c r="H4" s="263" t="str">
        <f>+VLOOKUP(BC17,BD19:BS24,8,FALSE)</f>
        <v>Fremløbstemperatur</v>
      </c>
      <c r="I4" s="264"/>
      <c r="J4" s="265"/>
      <c r="K4" s="263" t="str">
        <f>+VLOOKUP(BC17,BD19:BS24,9,FALSE)</f>
        <v>Returtemperatur</v>
      </c>
      <c r="L4" s="264"/>
      <c r="M4" s="266"/>
      <c r="N4" s="267" t="str">
        <f>+VLOOKUP(BC17,BD19:BS24,10,FALSE)</f>
        <v>Rumtemperatur</v>
      </c>
      <c r="O4" s="264"/>
      <c r="P4" s="266"/>
      <c r="Q4" s="20" t="s">
        <v>2</v>
      </c>
      <c r="R4" s="17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9"/>
      <c r="AI4" s="17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2"/>
    </row>
    <row r="5" spans="1:77" ht="15.75" customHeight="1" x14ac:dyDescent="0.3">
      <c r="A5" s="8"/>
      <c r="B5" s="9"/>
      <c r="C5" s="9"/>
      <c r="D5" s="10" t="str">
        <f>+VLOOKUP(BC17,BD19:BT24,4,FALSE)</f>
        <v>Tel.: +45 7542 0255</v>
      </c>
      <c r="E5" s="7"/>
      <c r="F5" s="21"/>
      <c r="G5" s="9"/>
      <c r="H5" s="247" t="s">
        <v>3</v>
      </c>
      <c r="I5" s="248"/>
      <c r="J5" s="249"/>
      <c r="K5" s="247" t="s">
        <v>4</v>
      </c>
      <c r="L5" s="248"/>
      <c r="M5" s="255"/>
      <c r="N5" s="256" t="s">
        <v>5</v>
      </c>
      <c r="O5" s="248"/>
      <c r="P5" s="255"/>
      <c r="Q5" s="22" t="s">
        <v>6</v>
      </c>
      <c r="R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17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2"/>
    </row>
    <row r="6" spans="1:77" ht="21" customHeight="1" x14ac:dyDescent="0.3">
      <c r="A6" s="8"/>
      <c r="B6" s="9"/>
      <c r="C6" s="9"/>
      <c r="D6" s="23" t="str">
        <f>+VLOOKUP(BC17,BD19:BT24,5,FALSE)</f>
        <v>www.rio.dk</v>
      </c>
      <c r="E6" s="9"/>
      <c r="F6" s="24"/>
      <c r="G6" s="9"/>
      <c r="H6" s="250">
        <v>45</v>
      </c>
      <c r="I6" s="251"/>
      <c r="J6" s="244"/>
      <c r="K6" s="250">
        <v>30</v>
      </c>
      <c r="L6" s="251"/>
      <c r="M6" s="244"/>
      <c r="N6" s="250">
        <v>20</v>
      </c>
      <c r="O6" s="251"/>
      <c r="P6" s="244"/>
      <c r="Q6" s="25">
        <f>((H6+K6)/2)-N6</f>
        <v>17.5</v>
      </c>
      <c r="R6" s="1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9"/>
      <c r="AI6" s="17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12"/>
    </row>
    <row r="7" spans="1:77" ht="15.75" customHeight="1" x14ac:dyDescent="0.3">
      <c r="A7" s="8"/>
      <c r="B7" s="9"/>
      <c r="C7" s="9"/>
      <c r="D7" s="23" t="str">
        <f>+VLOOKUP(BC17,BD19:BT24,6,FALSE)</f>
        <v>www.hudevad.dk</v>
      </c>
      <c r="E7" s="9"/>
      <c r="F7" s="24"/>
      <c r="G7" s="12"/>
      <c r="H7" s="9"/>
      <c r="I7" s="9"/>
      <c r="J7" s="9"/>
      <c r="K7" s="9"/>
      <c r="L7" s="9"/>
      <c r="M7" s="9"/>
      <c r="N7" s="9"/>
      <c r="O7" s="7"/>
      <c r="P7" s="9"/>
      <c r="Q7" s="12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17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12"/>
    </row>
    <row r="8" spans="1:77" ht="15.75" customHeight="1" x14ac:dyDescent="0.3">
      <c r="A8" s="8"/>
      <c r="B8" s="9"/>
      <c r="C8" s="9"/>
      <c r="D8" s="23"/>
      <c r="E8" s="9"/>
      <c r="F8" s="24"/>
      <c r="G8" s="12"/>
      <c r="H8" s="26" t="str">
        <f>+VLOOKUP(BC17,BD19:BS24,11,FALSE)</f>
        <v>Reduceringsfaktor * [%]</v>
      </c>
      <c r="I8" s="27"/>
      <c r="J8" s="28"/>
      <c r="K8" s="29">
        <v>0</v>
      </c>
      <c r="L8" s="9"/>
      <c r="M8" s="9"/>
      <c r="N8" s="9"/>
      <c r="O8" s="7"/>
      <c r="P8" s="9"/>
      <c r="Q8" s="12"/>
      <c r="R8" s="17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  <c r="AI8" s="17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12"/>
    </row>
    <row r="9" spans="1:77" ht="14.4" x14ac:dyDescent="0.3">
      <c r="A9" s="8"/>
      <c r="B9" s="9"/>
      <c r="C9" s="9"/>
      <c r="D9" s="9"/>
      <c r="E9" s="9"/>
      <c r="F9" s="9"/>
      <c r="G9" s="30"/>
      <c r="H9" s="9"/>
      <c r="I9" s="9"/>
      <c r="J9" s="9"/>
      <c r="K9" s="9"/>
      <c r="L9" s="9"/>
      <c r="M9" s="9"/>
      <c r="N9" s="9"/>
      <c r="O9" s="9"/>
      <c r="P9" s="9"/>
      <c r="Q9" s="12"/>
      <c r="R9" s="17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/>
      <c r="AI9" s="17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12"/>
    </row>
    <row r="10" spans="1:77" ht="15" customHeight="1" x14ac:dyDescent="0.3">
      <c r="A10" s="31" t="str">
        <f>+VLOOKUP(BC17,BD19:BS24,16,FALSE)</f>
        <v>Temperatursæt</v>
      </c>
      <c r="B10" s="232" t="str">
        <f>+VLOOKUP(BC17,BD19:BS24,12,FALSE)</f>
        <v>RIOpanel Standard DK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8"/>
      <c r="R10" s="31" t="str">
        <f t="shared" ref="R10:S10" si="0">A10</f>
        <v>Temperatursæt</v>
      </c>
      <c r="S10" s="232" t="str">
        <f t="shared" si="0"/>
        <v>RIOpanel Standard DK</v>
      </c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8"/>
      <c r="AI10" s="31" t="str">
        <f t="shared" ref="AI10:AJ10" si="1">A10</f>
        <v>Temperatursæt</v>
      </c>
      <c r="AJ10" s="232" t="str">
        <f t="shared" si="1"/>
        <v>RIOpanel Standard DK</v>
      </c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8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3"/>
    </row>
    <row r="11" spans="1:77" ht="15" customHeight="1" x14ac:dyDescent="0.3">
      <c r="A11" s="219" t="str">
        <f>CONCATENATE(H6,F100,K6,F101,N6)</f>
        <v>45/30-20</v>
      </c>
      <c r="B11" s="23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5"/>
      <c r="R11" s="219" t="str">
        <f>A11</f>
        <v>45/30-20</v>
      </c>
      <c r="S11" s="233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5"/>
      <c r="AI11" s="219" t="str">
        <f>A11</f>
        <v>45/30-20</v>
      </c>
      <c r="AJ11" s="23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5"/>
      <c r="AZ11" s="34"/>
      <c r="BA11" s="7"/>
      <c r="BB11" s="7"/>
      <c r="BC11" s="7"/>
      <c r="BD11" s="7"/>
      <c r="BE11" s="7"/>
      <c r="BF11" s="7"/>
      <c r="BG11" s="7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5"/>
    </row>
    <row r="12" spans="1:77" ht="15.75" customHeight="1" x14ac:dyDescent="0.3">
      <c r="A12" s="220"/>
      <c r="B12" s="236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8"/>
      <c r="R12" s="221"/>
      <c r="S12" s="229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1"/>
      <c r="AI12" s="221"/>
      <c r="AJ12" s="252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5"/>
    </row>
    <row r="13" spans="1:77" ht="14.4" x14ac:dyDescent="0.3">
      <c r="A13" s="36" t="str">
        <f>+VLOOKUP(BC17,BD19:BS24,13,FALSE)</f>
        <v>Højde [mm]</v>
      </c>
      <c r="B13" s="239">
        <v>255</v>
      </c>
      <c r="C13" s="240"/>
      <c r="D13" s="240"/>
      <c r="E13" s="240"/>
      <c r="F13" s="240"/>
      <c r="G13" s="240"/>
      <c r="H13" s="240"/>
      <c r="I13" s="241"/>
      <c r="J13" s="239">
        <v>355</v>
      </c>
      <c r="K13" s="240"/>
      <c r="L13" s="240"/>
      <c r="M13" s="240"/>
      <c r="N13" s="240"/>
      <c r="O13" s="240"/>
      <c r="P13" s="240"/>
      <c r="Q13" s="242"/>
      <c r="R13" s="36" t="str">
        <f t="shared" ref="R13:R15" si="2">A13</f>
        <v>Højde [mm]</v>
      </c>
      <c r="S13" s="239">
        <v>455</v>
      </c>
      <c r="T13" s="240"/>
      <c r="U13" s="240"/>
      <c r="V13" s="240"/>
      <c r="W13" s="240"/>
      <c r="X13" s="240"/>
      <c r="Y13" s="240"/>
      <c r="Z13" s="241"/>
      <c r="AA13" s="239">
        <v>555</v>
      </c>
      <c r="AB13" s="240"/>
      <c r="AC13" s="240"/>
      <c r="AD13" s="240"/>
      <c r="AE13" s="240"/>
      <c r="AF13" s="240"/>
      <c r="AG13" s="240"/>
      <c r="AH13" s="242"/>
      <c r="AI13" s="36" t="str">
        <f t="shared" ref="AI13:AI15" si="3">A13</f>
        <v>Højde [mm]</v>
      </c>
      <c r="AJ13" s="239">
        <v>655</v>
      </c>
      <c r="AK13" s="240"/>
      <c r="AL13" s="240"/>
      <c r="AM13" s="240"/>
      <c r="AN13" s="240"/>
      <c r="AO13" s="240"/>
      <c r="AP13" s="240"/>
      <c r="AQ13" s="241"/>
      <c r="AR13" s="239">
        <v>955</v>
      </c>
      <c r="AS13" s="240"/>
      <c r="AT13" s="240"/>
      <c r="AU13" s="240"/>
      <c r="AV13" s="240"/>
      <c r="AW13" s="240"/>
      <c r="AX13" s="240"/>
      <c r="AY13" s="242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ht="15" customHeight="1" x14ac:dyDescent="0.3">
      <c r="A14" s="37" t="str">
        <f>+VLOOKUP(BC17,BD19:BS24,14,FALSE)</f>
        <v>Type</v>
      </c>
      <c r="B14" s="38" t="s">
        <v>7</v>
      </c>
      <c r="C14" s="39" t="s">
        <v>8</v>
      </c>
      <c r="D14" s="39" t="s">
        <v>9</v>
      </c>
      <c r="E14" s="39" t="s">
        <v>10</v>
      </c>
      <c r="F14" s="39" t="s">
        <v>11</v>
      </c>
      <c r="G14" s="39" t="s">
        <v>12</v>
      </c>
      <c r="H14" s="39" t="s">
        <v>13</v>
      </c>
      <c r="I14" s="40" t="s">
        <v>14</v>
      </c>
      <c r="J14" s="38" t="s">
        <v>7</v>
      </c>
      <c r="K14" s="39" t="s">
        <v>8</v>
      </c>
      <c r="L14" s="39" t="s">
        <v>9</v>
      </c>
      <c r="M14" s="39" t="s">
        <v>10</v>
      </c>
      <c r="N14" s="39" t="s">
        <v>11</v>
      </c>
      <c r="O14" s="39" t="s">
        <v>12</v>
      </c>
      <c r="P14" s="39" t="s">
        <v>13</v>
      </c>
      <c r="Q14" s="40" t="s">
        <v>14</v>
      </c>
      <c r="R14" s="37" t="str">
        <f t="shared" si="2"/>
        <v>Type</v>
      </c>
      <c r="S14" s="38" t="s">
        <v>7</v>
      </c>
      <c r="T14" s="39" t="s">
        <v>8</v>
      </c>
      <c r="U14" s="39" t="s">
        <v>9</v>
      </c>
      <c r="V14" s="39" t="s">
        <v>10</v>
      </c>
      <c r="W14" s="39" t="s">
        <v>11</v>
      </c>
      <c r="X14" s="39" t="s">
        <v>12</v>
      </c>
      <c r="Y14" s="39" t="s">
        <v>13</v>
      </c>
      <c r="Z14" s="40" t="s">
        <v>14</v>
      </c>
      <c r="AA14" s="38" t="s">
        <v>7</v>
      </c>
      <c r="AB14" s="39" t="s">
        <v>8</v>
      </c>
      <c r="AC14" s="39" t="s">
        <v>9</v>
      </c>
      <c r="AD14" s="39" t="s">
        <v>10</v>
      </c>
      <c r="AE14" s="39" t="s">
        <v>11</v>
      </c>
      <c r="AF14" s="39" t="s">
        <v>12</v>
      </c>
      <c r="AG14" s="39" t="s">
        <v>13</v>
      </c>
      <c r="AH14" s="40" t="s">
        <v>14</v>
      </c>
      <c r="AI14" s="37" t="str">
        <f t="shared" si="3"/>
        <v>Type</v>
      </c>
      <c r="AJ14" s="38" t="s">
        <v>7</v>
      </c>
      <c r="AK14" s="39" t="s">
        <v>8</v>
      </c>
      <c r="AL14" s="39" t="s">
        <v>9</v>
      </c>
      <c r="AM14" s="39" t="s">
        <v>10</v>
      </c>
      <c r="AN14" s="39" t="s">
        <v>11</v>
      </c>
      <c r="AO14" s="39" t="s">
        <v>12</v>
      </c>
      <c r="AP14" s="39" t="s">
        <v>13</v>
      </c>
      <c r="AQ14" s="40" t="s">
        <v>14</v>
      </c>
      <c r="AR14" s="38" t="s">
        <v>7</v>
      </c>
      <c r="AS14" s="39" t="s">
        <v>8</v>
      </c>
      <c r="AT14" s="39" t="s">
        <v>9</v>
      </c>
      <c r="AU14" s="39" t="s">
        <v>10</v>
      </c>
      <c r="AV14" s="39" t="s">
        <v>11</v>
      </c>
      <c r="AW14" s="39" t="s">
        <v>12</v>
      </c>
      <c r="AX14" s="39" t="s">
        <v>13</v>
      </c>
      <c r="AY14" s="40" t="s">
        <v>14</v>
      </c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</row>
    <row r="15" spans="1:77" ht="14.4" x14ac:dyDescent="0.3">
      <c r="A15" s="41" t="str">
        <f>+VLOOKUP(BC17,BD19:BS24,15,FALSE)</f>
        <v>Længde [mm]</v>
      </c>
      <c r="B15" s="42"/>
      <c r="C15" s="43"/>
      <c r="D15" s="43"/>
      <c r="E15" s="43"/>
      <c r="F15" s="43"/>
      <c r="G15" s="43"/>
      <c r="H15" s="43"/>
      <c r="I15" s="44"/>
      <c r="J15" s="42"/>
      <c r="K15" s="43"/>
      <c r="L15" s="43"/>
      <c r="M15" s="43"/>
      <c r="N15" s="43"/>
      <c r="O15" s="43"/>
      <c r="P15" s="43"/>
      <c r="Q15" s="45"/>
      <c r="R15" s="41" t="str">
        <f t="shared" si="2"/>
        <v>Længde [mm]</v>
      </c>
      <c r="S15" s="42"/>
      <c r="T15" s="43"/>
      <c r="U15" s="43"/>
      <c r="V15" s="43"/>
      <c r="W15" s="43"/>
      <c r="X15" s="43"/>
      <c r="Y15" s="43"/>
      <c r="Z15" s="44"/>
      <c r="AA15" s="42"/>
      <c r="AB15" s="43"/>
      <c r="AC15" s="43"/>
      <c r="AD15" s="43"/>
      <c r="AE15" s="43"/>
      <c r="AF15" s="43"/>
      <c r="AG15" s="43"/>
      <c r="AH15" s="45"/>
      <c r="AI15" s="41" t="str">
        <f t="shared" si="3"/>
        <v>Længde [mm]</v>
      </c>
      <c r="AJ15" s="42"/>
      <c r="AK15" s="43"/>
      <c r="AL15" s="43"/>
      <c r="AM15" s="43"/>
      <c r="AN15" s="43"/>
      <c r="AO15" s="43"/>
      <c r="AP15" s="43"/>
      <c r="AQ15" s="44"/>
      <c r="AR15" s="42"/>
      <c r="AS15" s="43"/>
      <c r="AT15" s="43"/>
      <c r="AU15" s="43"/>
      <c r="AV15" s="43"/>
      <c r="AW15" s="43"/>
      <c r="AX15" s="43"/>
      <c r="AY15" s="45"/>
      <c r="AZ15" s="7"/>
      <c r="BA15" s="7"/>
      <c r="BB15" s="7"/>
      <c r="BC15" s="245" t="s">
        <v>15</v>
      </c>
      <c r="BD15" s="227"/>
      <c r="BE15" s="227"/>
      <c r="BF15" s="228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</row>
    <row r="16" spans="1:77" ht="14.4" x14ac:dyDescent="0.3">
      <c r="A16" s="46">
        <v>200</v>
      </c>
      <c r="B16" s="47">
        <f>B$24/1000*$A16</f>
        <v>13.130637681184526</v>
      </c>
      <c r="C16" s="48">
        <f t="shared" ref="C16:P16" si="4">C$24/1000*$A16</f>
        <v>23.06913558786901</v>
      </c>
      <c r="D16" s="48">
        <f t="shared" si="4"/>
        <v>22.458678312020311</v>
      </c>
      <c r="E16" s="48">
        <f t="shared" si="4"/>
        <v>36.56369169860514</v>
      </c>
      <c r="F16" s="48">
        <f t="shared" si="4"/>
        <v>29.813597051986303</v>
      </c>
      <c r="G16" s="48">
        <f t="shared" si="4"/>
        <v>19.3211128014166</v>
      </c>
      <c r="H16" s="48">
        <f t="shared" si="4"/>
        <v>37.978076315955654</v>
      </c>
      <c r="I16" s="49">
        <f t="shared" si="4"/>
        <v>58.301141274329247</v>
      </c>
      <c r="J16" s="50">
        <f t="shared" si="4"/>
        <v>19.037347396331665</v>
      </c>
      <c r="K16" s="48">
        <f t="shared" si="4"/>
        <v>30.135211931351712</v>
      </c>
      <c r="L16" s="48">
        <f t="shared" si="4"/>
        <v>29.979584613572722</v>
      </c>
      <c r="M16" s="48">
        <f t="shared" si="4"/>
        <v>45.746823283607362</v>
      </c>
      <c r="N16" s="48">
        <f t="shared" si="4"/>
        <v>44.057657966638374</v>
      </c>
      <c r="O16" s="48">
        <f t="shared" si="4"/>
        <v>26.520890708373528</v>
      </c>
      <c r="P16" s="48">
        <f t="shared" si="4"/>
        <v>55.422180819006506</v>
      </c>
      <c r="Q16" s="48">
        <f>Q$24/1000*$A16</f>
        <v>77.696434995319592</v>
      </c>
      <c r="R16" s="46">
        <v>200</v>
      </c>
      <c r="S16" s="47">
        <f t="shared" ref="S16:AH16" si="5">S$24/1000*$R16</f>
        <v>23.194617396843299</v>
      </c>
      <c r="T16" s="48">
        <f t="shared" si="5"/>
        <v>38.306525266283344</v>
      </c>
      <c r="U16" s="48">
        <f t="shared" si="5"/>
        <v>38.972311099164521</v>
      </c>
      <c r="V16" s="48">
        <f t="shared" si="5"/>
        <v>56.972907601113953</v>
      </c>
      <c r="W16" s="48">
        <f t="shared" si="5"/>
        <v>55.033627059921521</v>
      </c>
      <c r="X16" s="48">
        <f t="shared" si="5"/>
        <v>34.14219904163906</v>
      </c>
      <c r="Y16" s="48">
        <f t="shared" si="5"/>
        <v>68.0475518208751</v>
      </c>
      <c r="Z16" s="49">
        <f t="shared" si="5"/>
        <v>97.561574449818153</v>
      </c>
      <c r="AA16" s="50">
        <f t="shared" si="5"/>
        <v>27.381285059814964</v>
      </c>
      <c r="AB16" s="48">
        <f t="shared" si="5"/>
        <v>46.00700531364145</v>
      </c>
      <c r="AC16" s="48">
        <f t="shared" si="5"/>
        <v>47.734322191174698</v>
      </c>
      <c r="AD16" s="48">
        <f t="shared" si="5"/>
        <v>67.40120198231682</v>
      </c>
      <c r="AE16" s="48">
        <f t="shared" si="5"/>
        <v>64.862963949750267</v>
      </c>
      <c r="AF16" s="48">
        <f t="shared" si="5"/>
        <v>41.539588998604707</v>
      </c>
      <c r="AG16" s="48">
        <f t="shared" si="5"/>
        <v>79.461519354068756</v>
      </c>
      <c r="AH16" s="48">
        <f t="shared" si="5"/>
        <v>115.80721078822546</v>
      </c>
      <c r="AI16" s="46">
        <v>200</v>
      </c>
      <c r="AJ16" s="47">
        <f t="shared" ref="AJ16:AY16" si="6">AJ$24/1000*$AI16</f>
        <v>31.604281263656119</v>
      </c>
      <c r="AK16" s="48">
        <f t="shared" si="6"/>
        <v>54.404078630985644</v>
      </c>
      <c r="AL16" s="48">
        <f t="shared" si="6"/>
        <v>56.141671252093452</v>
      </c>
      <c r="AM16" s="48">
        <f t="shared" si="6"/>
        <v>77.029002831194575</v>
      </c>
      <c r="AN16" s="48">
        <f t="shared" si="6"/>
        <v>73.402271007781962</v>
      </c>
      <c r="AO16" s="48">
        <f t="shared" si="6"/>
        <v>48.658218607842933</v>
      </c>
      <c r="AP16" s="48">
        <f t="shared" si="6"/>
        <v>89.74417628131873</v>
      </c>
      <c r="AQ16" s="49">
        <f t="shared" si="6"/>
        <v>132.30905315837791</v>
      </c>
      <c r="AR16" s="50">
        <f t="shared" si="6"/>
        <v>44.849451972852464</v>
      </c>
      <c r="AS16" s="48">
        <f t="shared" si="6"/>
        <v>75.722011243765365</v>
      </c>
      <c r="AT16" s="48">
        <f t="shared" si="6"/>
        <v>76.498894460201555</v>
      </c>
      <c r="AU16" s="48">
        <f t="shared" si="6"/>
        <v>101.01453509291989</v>
      </c>
      <c r="AV16" s="48">
        <f t="shared" si="6"/>
        <v>89.825425186281052</v>
      </c>
      <c r="AW16" s="48">
        <f t="shared" si="6"/>
        <v>67.35105016930855</v>
      </c>
      <c r="AX16" s="48">
        <f t="shared" si="6"/>
        <v>114.0541736939344</v>
      </c>
      <c r="AY16" s="48">
        <f t="shared" si="6"/>
        <v>170.04547011665753</v>
      </c>
      <c r="AZ16" s="7"/>
      <c r="BA16" s="7"/>
      <c r="BB16" s="7"/>
      <c r="BC16" s="229"/>
      <c r="BD16" s="230"/>
      <c r="BE16" s="230"/>
      <c r="BF16" s="231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</row>
    <row r="17" spans="1:77" ht="14.4" x14ac:dyDescent="0.3">
      <c r="A17" s="51">
        <v>300</v>
      </c>
      <c r="B17" s="52">
        <f t="shared" ref="B17:Q17" si="7">B$24/1000*$A17</f>
        <v>19.69595652177679</v>
      </c>
      <c r="C17" s="53">
        <f t="shared" si="7"/>
        <v>34.603703381803513</v>
      </c>
      <c r="D17" s="53">
        <f t="shared" si="7"/>
        <v>33.688017468030466</v>
      </c>
      <c r="E17" s="53">
        <f t="shared" si="7"/>
        <v>54.845537547907711</v>
      </c>
      <c r="F17" s="53">
        <f t="shared" si="7"/>
        <v>44.720395577979453</v>
      </c>
      <c r="G17" s="53">
        <f t="shared" si="7"/>
        <v>28.981669202124898</v>
      </c>
      <c r="H17" s="53">
        <f t="shared" si="7"/>
        <v>56.967114473933485</v>
      </c>
      <c r="I17" s="54">
        <f t="shared" si="7"/>
        <v>87.451711911493874</v>
      </c>
      <c r="J17" s="55">
        <f t="shared" si="7"/>
        <v>28.556021094497499</v>
      </c>
      <c r="K17" s="53">
        <f t="shared" si="7"/>
        <v>45.202817897027572</v>
      </c>
      <c r="L17" s="53">
        <f t="shared" si="7"/>
        <v>44.969376920359089</v>
      </c>
      <c r="M17" s="53">
        <f t="shared" si="7"/>
        <v>68.62023492541104</v>
      </c>
      <c r="N17" s="53">
        <f t="shared" si="7"/>
        <v>66.08648694995756</v>
      </c>
      <c r="O17" s="53">
        <f t="shared" si="7"/>
        <v>39.781336062560293</v>
      </c>
      <c r="P17" s="53">
        <f t="shared" si="7"/>
        <v>83.133271228509756</v>
      </c>
      <c r="Q17" s="53">
        <f t="shared" si="7"/>
        <v>116.54465249297938</v>
      </c>
      <c r="R17" s="51">
        <v>300</v>
      </c>
      <c r="S17" s="52">
        <f t="shared" ref="S17:AH17" si="8">S$24/1000*$R17</f>
        <v>34.791926095264948</v>
      </c>
      <c r="T17" s="53">
        <f t="shared" si="8"/>
        <v>57.459787899425024</v>
      </c>
      <c r="U17" s="53">
        <f t="shared" si="8"/>
        <v>58.458466648746779</v>
      </c>
      <c r="V17" s="53">
        <f t="shared" si="8"/>
        <v>85.459361401670932</v>
      </c>
      <c r="W17" s="53">
        <f t="shared" si="8"/>
        <v>82.550440589882285</v>
      </c>
      <c r="X17" s="53">
        <f t="shared" si="8"/>
        <v>51.21329856245859</v>
      </c>
      <c r="Y17" s="53">
        <f t="shared" si="8"/>
        <v>102.07132773131265</v>
      </c>
      <c r="Z17" s="54">
        <f t="shared" si="8"/>
        <v>146.34236167472724</v>
      </c>
      <c r="AA17" s="55">
        <f t="shared" si="8"/>
        <v>41.071927589722449</v>
      </c>
      <c r="AB17" s="53">
        <f t="shared" si="8"/>
        <v>69.010507970462186</v>
      </c>
      <c r="AC17" s="53">
        <f t="shared" si="8"/>
        <v>71.601483286762047</v>
      </c>
      <c r="AD17" s="53">
        <f t="shared" si="8"/>
        <v>101.10180297347524</v>
      </c>
      <c r="AE17" s="53">
        <f t="shared" si="8"/>
        <v>97.294445924625393</v>
      </c>
      <c r="AF17" s="53">
        <f t="shared" si="8"/>
        <v>62.309383497907056</v>
      </c>
      <c r="AG17" s="53">
        <f t="shared" si="8"/>
        <v>119.19227903110313</v>
      </c>
      <c r="AH17" s="53">
        <f t="shared" si="8"/>
        <v>173.71081618233819</v>
      </c>
      <c r="AI17" s="51">
        <v>300</v>
      </c>
      <c r="AJ17" s="52">
        <f t="shared" ref="AJ17:AY17" si="9">AJ$24/1000*$AI17</f>
        <v>47.406421895484179</v>
      </c>
      <c r="AK17" s="53">
        <f t="shared" si="9"/>
        <v>81.606117946478463</v>
      </c>
      <c r="AL17" s="53">
        <f t="shared" si="9"/>
        <v>84.212506878140175</v>
      </c>
      <c r="AM17" s="53">
        <f t="shared" si="9"/>
        <v>115.54350424679185</v>
      </c>
      <c r="AN17" s="53">
        <f t="shared" si="9"/>
        <v>110.10340651167294</v>
      </c>
      <c r="AO17" s="53">
        <f t="shared" si="9"/>
        <v>72.987327911764396</v>
      </c>
      <c r="AP17" s="53">
        <f t="shared" si="9"/>
        <v>134.61626442197809</v>
      </c>
      <c r="AQ17" s="54">
        <f t="shared" si="9"/>
        <v>198.46357973756687</v>
      </c>
      <c r="AR17" s="55">
        <f t="shared" si="9"/>
        <v>67.274177959278703</v>
      </c>
      <c r="AS17" s="53">
        <f t="shared" si="9"/>
        <v>113.58301686564805</v>
      </c>
      <c r="AT17" s="53">
        <f t="shared" si="9"/>
        <v>114.74834169030234</v>
      </c>
      <c r="AU17" s="53">
        <f t="shared" si="9"/>
        <v>151.52180263937984</v>
      </c>
      <c r="AV17" s="53">
        <f t="shared" si="9"/>
        <v>134.73813777942158</v>
      </c>
      <c r="AW17" s="53">
        <f t="shared" si="9"/>
        <v>101.02657525396282</v>
      </c>
      <c r="AX17" s="53">
        <f t="shared" si="9"/>
        <v>171.08126054090161</v>
      </c>
      <c r="AY17" s="53">
        <f t="shared" si="9"/>
        <v>255.0682051749863</v>
      </c>
      <c r="AZ17" s="7"/>
      <c r="BA17" s="7"/>
      <c r="BB17" s="7"/>
      <c r="BC17" s="56">
        <v>1</v>
      </c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 t="s">
        <v>16</v>
      </c>
      <c r="BP17" s="7"/>
      <c r="BQ17" s="7"/>
      <c r="BR17" s="7"/>
      <c r="BS17" s="7"/>
      <c r="BT17" s="7"/>
      <c r="BU17" s="7"/>
      <c r="BV17" s="7"/>
      <c r="BW17" s="7"/>
      <c r="BX17" s="7"/>
      <c r="BY17" s="7"/>
    </row>
    <row r="18" spans="1:77" ht="14.4" x14ac:dyDescent="0.3">
      <c r="A18" s="57">
        <v>400</v>
      </c>
      <c r="B18" s="58">
        <f>B$24/1000*$A18</f>
        <v>26.261275362369052</v>
      </c>
      <c r="C18" s="59">
        <f t="shared" ref="C18:Q18" si="10">C$24/1000*$A18</f>
        <v>46.138271175738019</v>
      </c>
      <c r="D18" s="59">
        <f t="shared" si="10"/>
        <v>44.917356624040622</v>
      </c>
      <c r="E18" s="59">
        <f t="shared" si="10"/>
        <v>73.127383397210281</v>
      </c>
      <c r="F18" s="59">
        <f t="shared" si="10"/>
        <v>59.627194103972606</v>
      </c>
      <c r="G18" s="59">
        <f t="shared" si="10"/>
        <v>38.6422256028332</v>
      </c>
      <c r="H18" s="59">
        <f t="shared" si="10"/>
        <v>75.956152631911309</v>
      </c>
      <c r="I18" s="60">
        <f t="shared" si="10"/>
        <v>116.60228254865849</v>
      </c>
      <c r="J18" s="61">
        <f t="shared" si="10"/>
        <v>38.07469479266333</v>
      </c>
      <c r="K18" s="59">
        <f t="shared" si="10"/>
        <v>60.270423862703424</v>
      </c>
      <c r="L18" s="59">
        <f t="shared" si="10"/>
        <v>59.959169227145445</v>
      </c>
      <c r="M18" s="59">
        <f t="shared" si="10"/>
        <v>91.493646567214725</v>
      </c>
      <c r="N18" s="59">
        <f t="shared" si="10"/>
        <v>88.115315933276747</v>
      </c>
      <c r="O18" s="59">
        <f t="shared" si="10"/>
        <v>53.041781416747057</v>
      </c>
      <c r="P18" s="59">
        <f t="shared" si="10"/>
        <v>110.84436163801301</v>
      </c>
      <c r="Q18" s="59">
        <f t="shared" si="10"/>
        <v>155.39286999063918</v>
      </c>
      <c r="R18" s="57">
        <v>400</v>
      </c>
      <c r="S18" s="58">
        <f t="shared" ref="S18:AH18" si="11">S$24/1000*$R18</f>
        <v>46.389234793686597</v>
      </c>
      <c r="T18" s="59">
        <f t="shared" si="11"/>
        <v>76.613050532566689</v>
      </c>
      <c r="U18" s="59">
        <f t="shared" si="11"/>
        <v>77.944622198329043</v>
      </c>
      <c r="V18" s="59">
        <f t="shared" si="11"/>
        <v>113.94581520222791</v>
      </c>
      <c r="W18" s="59">
        <f t="shared" si="11"/>
        <v>110.06725411984304</v>
      </c>
      <c r="X18" s="59">
        <f t="shared" si="11"/>
        <v>68.28439808327812</v>
      </c>
      <c r="Y18" s="59">
        <f t="shared" si="11"/>
        <v>136.0951036417502</v>
      </c>
      <c r="Z18" s="60">
        <f t="shared" si="11"/>
        <v>195.12314889963631</v>
      </c>
      <c r="AA18" s="61">
        <f t="shared" si="11"/>
        <v>54.762570119629927</v>
      </c>
      <c r="AB18" s="59">
        <f t="shared" si="11"/>
        <v>92.0140106272829</v>
      </c>
      <c r="AC18" s="59">
        <f t="shared" si="11"/>
        <v>95.468644382349396</v>
      </c>
      <c r="AD18" s="59">
        <f t="shared" si="11"/>
        <v>134.80240396463364</v>
      </c>
      <c r="AE18" s="59">
        <f t="shared" si="11"/>
        <v>129.72592789950053</v>
      </c>
      <c r="AF18" s="59">
        <f t="shared" si="11"/>
        <v>83.079177997209413</v>
      </c>
      <c r="AG18" s="59">
        <f t="shared" si="11"/>
        <v>158.92303870813751</v>
      </c>
      <c r="AH18" s="59">
        <f t="shared" si="11"/>
        <v>231.61442157645092</v>
      </c>
      <c r="AI18" s="57">
        <v>400</v>
      </c>
      <c r="AJ18" s="58">
        <f t="shared" ref="AJ18:AY18" si="12">AJ$24/1000*$AI18</f>
        <v>63.208562527312239</v>
      </c>
      <c r="AK18" s="59">
        <f t="shared" si="12"/>
        <v>108.80815726197129</v>
      </c>
      <c r="AL18" s="59">
        <f t="shared" si="12"/>
        <v>112.2833425041869</v>
      </c>
      <c r="AM18" s="59">
        <f t="shared" si="12"/>
        <v>154.05800566238915</v>
      </c>
      <c r="AN18" s="59">
        <f t="shared" si="12"/>
        <v>146.80454201556392</v>
      </c>
      <c r="AO18" s="59">
        <f t="shared" si="12"/>
        <v>97.316437215685866</v>
      </c>
      <c r="AP18" s="59">
        <f t="shared" si="12"/>
        <v>179.48835256263746</v>
      </c>
      <c r="AQ18" s="60">
        <f t="shared" si="12"/>
        <v>264.61810631675581</v>
      </c>
      <c r="AR18" s="61">
        <f t="shared" si="12"/>
        <v>89.698903945704927</v>
      </c>
      <c r="AS18" s="59">
        <f t="shared" si="12"/>
        <v>151.44402248753073</v>
      </c>
      <c r="AT18" s="59">
        <f t="shared" si="12"/>
        <v>152.99778892040311</v>
      </c>
      <c r="AU18" s="59">
        <f t="shared" si="12"/>
        <v>202.02907018583977</v>
      </c>
      <c r="AV18" s="59">
        <f t="shared" si="12"/>
        <v>179.6508503725621</v>
      </c>
      <c r="AW18" s="59">
        <f t="shared" si="12"/>
        <v>134.7021003386171</v>
      </c>
      <c r="AX18" s="59">
        <f t="shared" si="12"/>
        <v>228.1083473878688</v>
      </c>
      <c r="AY18" s="59">
        <f t="shared" si="12"/>
        <v>340.09094023331505</v>
      </c>
      <c r="AZ18" s="7"/>
      <c r="BA18" s="7"/>
      <c r="BB18" s="7"/>
      <c r="BC18" s="62" t="s">
        <v>17</v>
      </c>
      <c r="BD18" s="63">
        <v>1</v>
      </c>
      <c r="BE18" s="63">
        <v>2</v>
      </c>
      <c r="BF18" s="63">
        <v>3</v>
      </c>
      <c r="BG18" s="63">
        <v>4</v>
      </c>
      <c r="BH18" s="63">
        <v>5</v>
      </c>
      <c r="BI18" s="63">
        <v>6</v>
      </c>
      <c r="BJ18" s="63">
        <v>7</v>
      </c>
      <c r="BK18" s="63">
        <v>8</v>
      </c>
      <c r="BL18" s="63">
        <v>9</v>
      </c>
      <c r="BM18" s="63">
        <v>10</v>
      </c>
      <c r="BN18" s="63">
        <v>11</v>
      </c>
      <c r="BO18" s="63">
        <v>12</v>
      </c>
      <c r="BP18" s="63">
        <v>13</v>
      </c>
      <c r="BQ18" s="63">
        <v>14</v>
      </c>
      <c r="BR18" s="63">
        <v>15</v>
      </c>
      <c r="BS18" s="63">
        <v>16</v>
      </c>
      <c r="BT18" s="63">
        <v>17</v>
      </c>
      <c r="BU18" s="64">
        <v>18</v>
      </c>
      <c r="BV18" s="7"/>
      <c r="BW18" s="7"/>
      <c r="BX18" s="7"/>
      <c r="BY18" s="7"/>
    </row>
    <row r="19" spans="1:77" ht="15.75" customHeight="1" x14ac:dyDescent="0.3">
      <c r="A19" s="65">
        <v>500</v>
      </c>
      <c r="B19" s="66">
        <f t="shared" ref="B19:Q19" si="13">B$24/1000*$A19</f>
        <v>32.826594202961317</v>
      </c>
      <c r="C19" s="67">
        <f t="shared" si="13"/>
        <v>57.672838969672526</v>
      </c>
      <c r="D19" s="67">
        <f t="shared" si="13"/>
        <v>56.146695780050777</v>
      </c>
      <c r="E19" s="67">
        <f t="shared" si="13"/>
        <v>91.409229246512851</v>
      </c>
      <c r="F19" s="67">
        <f t="shared" si="13"/>
        <v>74.533992629965752</v>
      </c>
      <c r="G19" s="67">
        <f t="shared" si="13"/>
        <v>48.302782003541495</v>
      </c>
      <c r="H19" s="67">
        <f t="shared" si="13"/>
        <v>94.945190789889139</v>
      </c>
      <c r="I19" s="68">
        <f t="shared" si="13"/>
        <v>145.75285318582311</v>
      </c>
      <c r="J19" s="69">
        <f t="shared" si="13"/>
        <v>47.593368490829164</v>
      </c>
      <c r="K19" s="67">
        <f t="shared" si="13"/>
        <v>75.338029828379277</v>
      </c>
      <c r="L19" s="67">
        <f t="shared" si="13"/>
        <v>74.948961533931808</v>
      </c>
      <c r="M19" s="67">
        <f t="shared" si="13"/>
        <v>114.36705820901841</v>
      </c>
      <c r="N19" s="67">
        <f t="shared" si="13"/>
        <v>110.14414491659593</v>
      </c>
      <c r="O19" s="67">
        <f t="shared" si="13"/>
        <v>66.302226770933828</v>
      </c>
      <c r="P19" s="67">
        <f t="shared" si="13"/>
        <v>138.55545204751627</v>
      </c>
      <c r="Q19" s="67">
        <f t="shared" si="13"/>
        <v>194.24108748829897</v>
      </c>
      <c r="R19" s="65">
        <v>500</v>
      </c>
      <c r="S19" s="66">
        <f t="shared" ref="S19:AH19" si="14">S$24/1000*$R19</f>
        <v>57.986543492108247</v>
      </c>
      <c r="T19" s="67">
        <f t="shared" si="14"/>
        <v>95.766313165708368</v>
      </c>
      <c r="U19" s="67">
        <f t="shared" si="14"/>
        <v>97.430777747911293</v>
      </c>
      <c r="V19" s="67">
        <f t="shared" si="14"/>
        <v>142.43226900278489</v>
      </c>
      <c r="W19" s="67">
        <f t="shared" si="14"/>
        <v>137.58406764980379</v>
      </c>
      <c r="X19" s="67">
        <f t="shared" si="14"/>
        <v>85.35549760409765</v>
      </c>
      <c r="Y19" s="67">
        <f t="shared" si="14"/>
        <v>170.11887955218774</v>
      </c>
      <c r="Z19" s="68">
        <f t="shared" si="14"/>
        <v>243.9039361245454</v>
      </c>
      <c r="AA19" s="69">
        <f t="shared" si="14"/>
        <v>68.453212649537406</v>
      </c>
      <c r="AB19" s="67">
        <f t="shared" si="14"/>
        <v>115.01751328410363</v>
      </c>
      <c r="AC19" s="67">
        <f t="shared" si="14"/>
        <v>119.33580547793674</v>
      </c>
      <c r="AD19" s="67">
        <f t="shared" si="14"/>
        <v>168.50300495579208</v>
      </c>
      <c r="AE19" s="67">
        <f t="shared" si="14"/>
        <v>162.15740987437565</v>
      </c>
      <c r="AF19" s="67">
        <f t="shared" si="14"/>
        <v>103.84897249651176</v>
      </c>
      <c r="AG19" s="67">
        <f t="shared" si="14"/>
        <v>198.65379838517188</v>
      </c>
      <c r="AH19" s="67">
        <f t="shared" si="14"/>
        <v>289.51802697056365</v>
      </c>
      <c r="AI19" s="65">
        <v>500</v>
      </c>
      <c r="AJ19" s="66">
        <f t="shared" ref="AJ19:AY19" si="15">AJ$24/1000*$AI19</f>
        <v>79.010703159140306</v>
      </c>
      <c r="AK19" s="67">
        <f t="shared" si="15"/>
        <v>136.01019657746411</v>
      </c>
      <c r="AL19" s="67">
        <f t="shared" si="15"/>
        <v>140.35417813023363</v>
      </c>
      <c r="AM19" s="67">
        <f t="shared" si="15"/>
        <v>192.57250707798642</v>
      </c>
      <c r="AN19" s="67">
        <f t="shared" si="15"/>
        <v>183.50567751945491</v>
      </c>
      <c r="AO19" s="67">
        <f t="shared" si="15"/>
        <v>121.64554651960734</v>
      </c>
      <c r="AP19" s="67">
        <f t="shared" si="15"/>
        <v>224.36044070329683</v>
      </c>
      <c r="AQ19" s="68">
        <f t="shared" si="15"/>
        <v>330.77263289594475</v>
      </c>
      <c r="AR19" s="69">
        <f t="shared" si="15"/>
        <v>112.12362993213117</v>
      </c>
      <c r="AS19" s="67">
        <f t="shared" si="15"/>
        <v>189.3050281094134</v>
      </c>
      <c r="AT19" s="67">
        <f t="shared" si="15"/>
        <v>191.24723615050391</v>
      </c>
      <c r="AU19" s="67">
        <f t="shared" si="15"/>
        <v>252.53633773229973</v>
      </c>
      <c r="AV19" s="67">
        <f t="shared" si="15"/>
        <v>224.56356296570263</v>
      </c>
      <c r="AW19" s="67">
        <f t="shared" si="15"/>
        <v>168.37762542327135</v>
      </c>
      <c r="AX19" s="67">
        <f t="shared" si="15"/>
        <v>285.135434234836</v>
      </c>
      <c r="AY19" s="67">
        <f t="shared" si="15"/>
        <v>425.11367529164386</v>
      </c>
      <c r="AZ19" s="7"/>
      <c r="BA19" s="7"/>
      <c r="BB19" s="7"/>
      <c r="BC19" s="70" t="s">
        <v>18</v>
      </c>
      <c r="BD19" s="71">
        <v>1</v>
      </c>
      <c r="BE19" s="71" t="s">
        <v>19</v>
      </c>
      <c r="BF19" s="71" t="s">
        <v>20</v>
      </c>
      <c r="BG19" s="71" t="s">
        <v>21</v>
      </c>
      <c r="BH19" s="72" t="s">
        <v>22</v>
      </c>
      <c r="BI19" s="72" t="s">
        <v>23</v>
      </c>
      <c r="BJ19" s="73" t="s">
        <v>24</v>
      </c>
      <c r="BK19" s="74" t="s">
        <v>25</v>
      </c>
      <c r="BL19" s="73" t="s">
        <v>26</v>
      </c>
      <c r="BM19" s="73" t="s">
        <v>27</v>
      </c>
      <c r="BN19" s="73" t="s">
        <v>28</v>
      </c>
      <c r="BO19" s="75" t="s">
        <v>29</v>
      </c>
      <c r="BP19" s="73" t="s">
        <v>30</v>
      </c>
      <c r="BQ19" s="73" t="s">
        <v>31</v>
      </c>
      <c r="BR19" s="73" t="s">
        <v>32</v>
      </c>
      <c r="BS19" s="73" t="s">
        <v>33</v>
      </c>
      <c r="BT19" s="76" t="s">
        <v>34</v>
      </c>
      <c r="BU19" s="77" t="s">
        <v>35</v>
      </c>
      <c r="BV19" s="7"/>
      <c r="BW19" s="7"/>
      <c r="BX19" s="7"/>
      <c r="BY19" s="7"/>
    </row>
    <row r="20" spans="1:77" ht="14.4" x14ac:dyDescent="0.3">
      <c r="A20" s="78">
        <v>600</v>
      </c>
      <c r="B20" s="79">
        <f t="shared" ref="B20:Q20" si="16">B$24/1000*$A20</f>
        <v>39.391913043553579</v>
      </c>
      <c r="C20" s="80">
        <f t="shared" si="16"/>
        <v>69.207406763607025</v>
      </c>
      <c r="D20" s="80">
        <f t="shared" si="16"/>
        <v>67.376034936060933</v>
      </c>
      <c r="E20" s="80">
        <f t="shared" si="16"/>
        <v>109.69107509581542</v>
      </c>
      <c r="F20" s="80">
        <f t="shared" si="16"/>
        <v>89.440791155958905</v>
      </c>
      <c r="G20" s="80">
        <f t="shared" si="16"/>
        <v>57.963338404249797</v>
      </c>
      <c r="H20" s="80">
        <f t="shared" si="16"/>
        <v>113.93422894786697</v>
      </c>
      <c r="I20" s="81">
        <f t="shared" si="16"/>
        <v>174.90342382298775</v>
      </c>
      <c r="J20" s="82">
        <f t="shared" si="16"/>
        <v>57.112042188994998</v>
      </c>
      <c r="K20" s="80">
        <f t="shared" si="16"/>
        <v>90.405635794055144</v>
      </c>
      <c r="L20" s="80">
        <f t="shared" si="16"/>
        <v>89.938753840718178</v>
      </c>
      <c r="M20" s="80">
        <f t="shared" si="16"/>
        <v>137.24046985082208</v>
      </c>
      <c r="N20" s="80">
        <f t="shared" si="16"/>
        <v>132.17297389991512</v>
      </c>
      <c r="O20" s="80">
        <f t="shared" si="16"/>
        <v>79.562672125120585</v>
      </c>
      <c r="P20" s="80">
        <f t="shared" si="16"/>
        <v>166.26654245701951</v>
      </c>
      <c r="Q20" s="80">
        <f t="shared" si="16"/>
        <v>233.08930498595876</v>
      </c>
      <c r="R20" s="78">
        <v>600</v>
      </c>
      <c r="S20" s="79">
        <f t="shared" ref="S20:AH20" si="17">S$24/1000*$R20</f>
        <v>69.583852190529896</v>
      </c>
      <c r="T20" s="80">
        <f t="shared" si="17"/>
        <v>114.91957579885005</v>
      </c>
      <c r="U20" s="80">
        <f t="shared" si="17"/>
        <v>116.91693329749356</v>
      </c>
      <c r="V20" s="80">
        <f t="shared" si="17"/>
        <v>170.91872280334186</v>
      </c>
      <c r="W20" s="80">
        <f t="shared" si="17"/>
        <v>165.10088117976457</v>
      </c>
      <c r="X20" s="80">
        <f t="shared" si="17"/>
        <v>102.42659712491718</v>
      </c>
      <c r="Y20" s="80">
        <f t="shared" si="17"/>
        <v>204.1426554626253</v>
      </c>
      <c r="Z20" s="81">
        <f t="shared" si="17"/>
        <v>292.68472334945449</v>
      </c>
      <c r="AA20" s="82">
        <f t="shared" si="17"/>
        <v>82.143855179444898</v>
      </c>
      <c r="AB20" s="80">
        <f t="shared" si="17"/>
        <v>138.02101594092437</v>
      </c>
      <c r="AC20" s="80">
        <f t="shared" si="17"/>
        <v>143.20296657352409</v>
      </c>
      <c r="AD20" s="80">
        <f t="shared" si="17"/>
        <v>202.20360594695049</v>
      </c>
      <c r="AE20" s="80">
        <f t="shared" si="17"/>
        <v>194.58889184925079</v>
      </c>
      <c r="AF20" s="80">
        <f t="shared" si="17"/>
        <v>124.61876699581411</v>
      </c>
      <c r="AG20" s="80">
        <f t="shared" si="17"/>
        <v>238.38455806220625</v>
      </c>
      <c r="AH20" s="80">
        <f t="shared" si="17"/>
        <v>347.42163236467638</v>
      </c>
      <c r="AI20" s="78">
        <v>600</v>
      </c>
      <c r="AJ20" s="79">
        <f t="shared" ref="AJ20:AY20" si="18">AJ$24/1000*$AI20</f>
        <v>94.812843790968358</v>
      </c>
      <c r="AK20" s="80">
        <f t="shared" si="18"/>
        <v>163.21223589295693</v>
      </c>
      <c r="AL20" s="80">
        <f t="shared" si="18"/>
        <v>168.42501375628035</v>
      </c>
      <c r="AM20" s="80">
        <f t="shared" si="18"/>
        <v>231.08700849358371</v>
      </c>
      <c r="AN20" s="80">
        <f t="shared" si="18"/>
        <v>220.20681302334589</v>
      </c>
      <c r="AO20" s="80">
        <f t="shared" si="18"/>
        <v>145.97465582352879</v>
      </c>
      <c r="AP20" s="80">
        <f t="shared" si="18"/>
        <v>269.23252884395617</v>
      </c>
      <c r="AQ20" s="81">
        <f t="shared" si="18"/>
        <v>396.92715947513375</v>
      </c>
      <c r="AR20" s="82">
        <f t="shared" si="18"/>
        <v>134.54835591855741</v>
      </c>
      <c r="AS20" s="80">
        <f t="shared" si="18"/>
        <v>227.1660337312961</v>
      </c>
      <c r="AT20" s="80">
        <f t="shared" si="18"/>
        <v>229.49668338060468</v>
      </c>
      <c r="AU20" s="80">
        <f t="shared" si="18"/>
        <v>303.04360527875969</v>
      </c>
      <c r="AV20" s="80">
        <f t="shared" si="18"/>
        <v>269.47627555884316</v>
      </c>
      <c r="AW20" s="80">
        <f t="shared" si="18"/>
        <v>202.05315050792564</v>
      </c>
      <c r="AX20" s="80">
        <f t="shared" si="18"/>
        <v>342.16252108180322</v>
      </c>
      <c r="AY20" s="80">
        <f t="shared" si="18"/>
        <v>510.13641034997261</v>
      </c>
      <c r="AZ20" s="7"/>
      <c r="BA20" s="7"/>
      <c r="BB20" s="7"/>
      <c r="BC20" s="83" t="s">
        <v>36</v>
      </c>
      <c r="BD20" s="84">
        <v>2</v>
      </c>
      <c r="BE20" s="84" t="s">
        <v>19</v>
      </c>
      <c r="BF20" s="84" t="s">
        <v>20</v>
      </c>
      <c r="BG20" s="84" t="s">
        <v>21</v>
      </c>
      <c r="BH20" s="85" t="s">
        <v>37</v>
      </c>
      <c r="BI20" s="85" t="s">
        <v>38</v>
      </c>
      <c r="BJ20" s="86" t="s">
        <v>39</v>
      </c>
      <c r="BK20" s="86" t="s">
        <v>40</v>
      </c>
      <c r="BL20" s="86" t="s">
        <v>41</v>
      </c>
      <c r="BM20" s="86" t="s">
        <v>42</v>
      </c>
      <c r="BN20" s="86" t="s">
        <v>43</v>
      </c>
      <c r="BO20" s="87" t="s">
        <v>44</v>
      </c>
      <c r="BP20" s="84" t="s">
        <v>45</v>
      </c>
      <c r="BQ20" s="86" t="s">
        <v>46</v>
      </c>
      <c r="BR20" s="84" t="s">
        <v>47</v>
      </c>
      <c r="BS20" s="84" t="s">
        <v>48</v>
      </c>
      <c r="BT20" s="88" t="s">
        <v>49</v>
      </c>
      <c r="BU20" s="89" t="s">
        <v>50</v>
      </c>
      <c r="BV20" s="7"/>
      <c r="BW20" s="7"/>
      <c r="BX20" s="7"/>
      <c r="BY20" s="7"/>
    </row>
    <row r="21" spans="1:77" ht="15.75" customHeight="1" x14ac:dyDescent="0.3">
      <c r="A21" s="51">
        <v>700</v>
      </c>
      <c r="B21" s="52">
        <f t="shared" ref="B21:Q21" si="19">B$24/1000*$A21</f>
        <v>45.957231884145841</v>
      </c>
      <c r="C21" s="53">
        <f t="shared" si="19"/>
        <v>80.741974557541539</v>
      </c>
      <c r="D21" s="53">
        <f t="shared" si="19"/>
        <v>78.605374092071088</v>
      </c>
      <c r="E21" s="53">
        <f t="shared" si="19"/>
        <v>127.97292094511799</v>
      </c>
      <c r="F21" s="53">
        <f t="shared" si="19"/>
        <v>104.34758968195206</v>
      </c>
      <c r="G21" s="53">
        <f t="shared" si="19"/>
        <v>67.623894804958098</v>
      </c>
      <c r="H21" s="53">
        <f t="shared" si="19"/>
        <v>132.92326710584479</v>
      </c>
      <c r="I21" s="54">
        <f t="shared" si="19"/>
        <v>204.05399446015238</v>
      </c>
      <c r="J21" s="55">
        <f t="shared" si="19"/>
        <v>66.630715887160832</v>
      </c>
      <c r="K21" s="53">
        <f t="shared" si="19"/>
        <v>105.473241759731</v>
      </c>
      <c r="L21" s="53">
        <f t="shared" si="19"/>
        <v>104.92854614750453</v>
      </c>
      <c r="M21" s="53">
        <f t="shared" si="19"/>
        <v>160.11388149262578</v>
      </c>
      <c r="N21" s="53">
        <f t="shared" si="19"/>
        <v>154.20180288323431</v>
      </c>
      <c r="O21" s="53">
        <f t="shared" si="19"/>
        <v>92.823117479307356</v>
      </c>
      <c r="P21" s="53">
        <f t="shared" si="19"/>
        <v>193.97763286652278</v>
      </c>
      <c r="Q21" s="53">
        <f t="shared" si="19"/>
        <v>271.93752248361852</v>
      </c>
      <c r="R21" s="51">
        <v>700</v>
      </c>
      <c r="S21" s="52">
        <f t="shared" ref="S21:AH21" si="20">S$24/1000*$R21</f>
        <v>81.181160888951538</v>
      </c>
      <c r="T21" s="53">
        <f t="shared" si="20"/>
        <v>134.07283843199173</v>
      </c>
      <c r="U21" s="53">
        <f t="shared" si="20"/>
        <v>136.40308884707582</v>
      </c>
      <c r="V21" s="53">
        <f t="shared" si="20"/>
        <v>199.40517660389884</v>
      </c>
      <c r="W21" s="53">
        <f t="shared" si="20"/>
        <v>192.61769470972533</v>
      </c>
      <c r="X21" s="53">
        <f t="shared" si="20"/>
        <v>119.49769664573671</v>
      </c>
      <c r="Y21" s="53">
        <f t="shared" si="20"/>
        <v>238.16643137306284</v>
      </c>
      <c r="Z21" s="54">
        <f t="shared" si="20"/>
        <v>341.46551057436352</v>
      </c>
      <c r="AA21" s="55">
        <f t="shared" si="20"/>
        <v>95.834497709352377</v>
      </c>
      <c r="AB21" s="53">
        <f t="shared" si="20"/>
        <v>161.02451859774507</v>
      </c>
      <c r="AC21" s="53">
        <f t="shared" si="20"/>
        <v>167.07012766911146</v>
      </c>
      <c r="AD21" s="53">
        <f t="shared" si="20"/>
        <v>235.9042069381089</v>
      </c>
      <c r="AE21" s="53">
        <f t="shared" si="20"/>
        <v>227.02037382412593</v>
      </c>
      <c r="AF21" s="53">
        <f t="shared" si="20"/>
        <v>145.38856149511648</v>
      </c>
      <c r="AG21" s="53">
        <f t="shared" si="20"/>
        <v>278.11531773924065</v>
      </c>
      <c r="AH21" s="53">
        <f t="shared" si="20"/>
        <v>405.32523775878911</v>
      </c>
      <c r="AI21" s="51">
        <v>700</v>
      </c>
      <c r="AJ21" s="52">
        <f t="shared" ref="AJ21:AY21" si="21">AJ$24/1000*$AI21</f>
        <v>110.61498442279643</v>
      </c>
      <c r="AK21" s="53">
        <f t="shared" si="21"/>
        <v>190.41427520844974</v>
      </c>
      <c r="AL21" s="53">
        <f t="shared" si="21"/>
        <v>196.49584938232707</v>
      </c>
      <c r="AM21" s="53">
        <f t="shared" si="21"/>
        <v>269.601509909181</v>
      </c>
      <c r="AN21" s="53">
        <f t="shared" si="21"/>
        <v>256.90794852723684</v>
      </c>
      <c r="AO21" s="53">
        <f t="shared" si="21"/>
        <v>170.30376512745028</v>
      </c>
      <c r="AP21" s="53">
        <f t="shared" si="21"/>
        <v>314.10461698461557</v>
      </c>
      <c r="AQ21" s="54">
        <f t="shared" si="21"/>
        <v>463.08168605432269</v>
      </c>
      <c r="AR21" s="55">
        <f t="shared" si="21"/>
        <v>156.97308190498364</v>
      </c>
      <c r="AS21" s="53">
        <f t="shared" si="21"/>
        <v>265.02703935317879</v>
      </c>
      <c r="AT21" s="53">
        <f t="shared" si="21"/>
        <v>267.74613061070545</v>
      </c>
      <c r="AU21" s="53">
        <f t="shared" si="21"/>
        <v>353.55087282521959</v>
      </c>
      <c r="AV21" s="53">
        <f t="shared" si="21"/>
        <v>314.38898815198365</v>
      </c>
      <c r="AW21" s="53">
        <f t="shared" si="21"/>
        <v>235.72867559257992</v>
      </c>
      <c r="AX21" s="53">
        <f t="shared" si="21"/>
        <v>399.18960792877039</v>
      </c>
      <c r="AY21" s="53">
        <f t="shared" si="21"/>
        <v>595.15914540830136</v>
      </c>
      <c r="AZ21" s="7"/>
      <c r="BA21" s="7"/>
      <c r="BB21" s="7"/>
      <c r="BC21" s="83" t="s">
        <v>51</v>
      </c>
      <c r="BD21" s="84">
        <v>3</v>
      </c>
      <c r="BE21" s="84" t="s">
        <v>52</v>
      </c>
      <c r="BF21" s="84" t="s">
        <v>53</v>
      </c>
      <c r="BG21" s="84" t="s">
        <v>54</v>
      </c>
      <c r="BH21" s="85" t="s">
        <v>55</v>
      </c>
      <c r="BI21" s="85" t="s">
        <v>56</v>
      </c>
      <c r="BJ21" s="86" t="s">
        <v>57</v>
      </c>
      <c r="BK21" s="86" t="s">
        <v>58</v>
      </c>
      <c r="BL21" s="86" t="s">
        <v>59</v>
      </c>
      <c r="BM21" s="86" t="s">
        <v>60</v>
      </c>
      <c r="BN21" s="86" t="s">
        <v>61</v>
      </c>
      <c r="BO21" s="87" t="s">
        <v>62</v>
      </c>
      <c r="BP21" s="86" t="s">
        <v>63</v>
      </c>
      <c r="BQ21" s="86" t="s">
        <v>31</v>
      </c>
      <c r="BR21" s="84" t="s">
        <v>64</v>
      </c>
      <c r="BS21" s="86" t="s">
        <v>65</v>
      </c>
      <c r="BT21" s="90" t="s">
        <v>66</v>
      </c>
      <c r="BU21" s="89" t="s">
        <v>50</v>
      </c>
      <c r="BV21" s="7"/>
      <c r="BW21" s="7"/>
      <c r="BX21" s="7"/>
      <c r="BY21" s="7"/>
    </row>
    <row r="22" spans="1:77" ht="15.75" customHeight="1" x14ac:dyDescent="0.3">
      <c r="A22" s="57">
        <v>800</v>
      </c>
      <c r="B22" s="58">
        <f t="shared" ref="B22:Q22" si="22">B$24/1000*$A22</f>
        <v>52.522550724738103</v>
      </c>
      <c r="C22" s="59">
        <f t="shared" si="22"/>
        <v>92.276542351476039</v>
      </c>
      <c r="D22" s="59">
        <f t="shared" si="22"/>
        <v>89.834713248081243</v>
      </c>
      <c r="E22" s="59">
        <f t="shared" si="22"/>
        <v>146.25476679442056</v>
      </c>
      <c r="F22" s="59">
        <f t="shared" si="22"/>
        <v>119.25438820794521</v>
      </c>
      <c r="G22" s="59">
        <f t="shared" si="22"/>
        <v>77.2844512056664</v>
      </c>
      <c r="H22" s="59">
        <f t="shared" si="22"/>
        <v>151.91230526382262</v>
      </c>
      <c r="I22" s="60">
        <f t="shared" si="22"/>
        <v>233.20456509731699</v>
      </c>
      <c r="J22" s="61">
        <f t="shared" si="22"/>
        <v>76.149389585326659</v>
      </c>
      <c r="K22" s="59">
        <f t="shared" si="22"/>
        <v>120.54084772540685</v>
      </c>
      <c r="L22" s="59">
        <f t="shared" si="22"/>
        <v>119.91833845429089</v>
      </c>
      <c r="M22" s="59">
        <f t="shared" si="22"/>
        <v>182.98729313442945</v>
      </c>
      <c r="N22" s="59">
        <f t="shared" si="22"/>
        <v>176.23063186655349</v>
      </c>
      <c r="O22" s="59">
        <f t="shared" si="22"/>
        <v>106.08356283349411</v>
      </c>
      <c r="P22" s="59">
        <f>P$24/1000*$A22</f>
        <v>221.68872327602602</v>
      </c>
      <c r="Q22" s="59">
        <f t="shared" si="22"/>
        <v>310.78573998127837</v>
      </c>
      <c r="R22" s="57">
        <v>800</v>
      </c>
      <c r="S22" s="58">
        <f t="shared" ref="S22:AH22" si="23">S$24/1000*$R22</f>
        <v>92.778469587373195</v>
      </c>
      <c r="T22" s="59">
        <f t="shared" si="23"/>
        <v>153.22610106513338</v>
      </c>
      <c r="U22" s="59">
        <f t="shared" si="23"/>
        <v>155.88924439665809</v>
      </c>
      <c r="V22" s="59">
        <f t="shared" si="23"/>
        <v>227.89163040445581</v>
      </c>
      <c r="W22" s="59">
        <f t="shared" si="23"/>
        <v>220.13450823968608</v>
      </c>
      <c r="X22" s="59">
        <f t="shared" si="23"/>
        <v>136.56879616655624</v>
      </c>
      <c r="Y22" s="59">
        <f t="shared" si="23"/>
        <v>272.1902072835004</v>
      </c>
      <c r="Z22" s="60">
        <f t="shared" si="23"/>
        <v>390.24629779927261</v>
      </c>
      <c r="AA22" s="61">
        <f t="shared" si="23"/>
        <v>109.52514023925985</v>
      </c>
      <c r="AB22" s="59">
        <f t="shared" si="23"/>
        <v>184.0280212545658</v>
      </c>
      <c r="AC22" s="59">
        <f t="shared" si="23"/>
        <v>190.93728876469879</v>
      </c>
      <c r="AD22" s="59">
        <f t="shared" si="23"/>
        <v>269.60480792926728</v>
      </c>
      <c r="AE22" s="59">
        <f t="shared" si="23"/>
        <v>259.45185579900107</v>
      </c>
      <c r="AF22" s="59">
        <f t="shared" si="23"/>
        <v>166.15835599441883</v>
      </c>
      <c r="AG22" s="59">
        <f t="shared" si="23"/>
        <v>317.84607741627502</v>
      </c>
      <c r="AH22" s="59">
        <f t="shared" si="23"/>
        <v>463.22884315290185</v>
      </c>
      <c r="AI22" s="57">
        <v>800</v>
      </c>
      <c r="AJ22" s="58">
        <f t="shared" ref="AJ22:AY22" si="24">AJ$24/1000*$AI22</f>
        <v>126.41712505462448</v>
      </c>
      <c r="AK22" s="59">
        <f t="shared" si="24"/>
        <v>217.61631452394258</v>
      </c>
      <c r="AL22" s="59">
        <f t="shared" si="24"/>
        <v>224.56668500837381</v>
      </c>
      <c r="AM22" s="59">
        <f t="shared" si="24"/>
        <v>308.1160113247783</v>
      </c>
      <c r="AN22" s="59">
        <f t="shared" si="24"/>
        <v>293.60908403112785</v>
      </c>
      <c r="AO22" s="59">
        <f t="shared" si="24"/>
        <v>194.63287443137173</v>
      </c>
      <c r="AP22" s="59">
        <f t="shared" si="24"/>
        <v>358.97670512527492</v>
      </c>
      <c r="AQ22" s="60">
        <f t="shared" si="24"/>
        <v>529.23621263351163</v>
      </c>
      <c r="AR22" s="61">
        <f t="shared" si="24"/>
        <v>179.39780789140985</v>
      </c>
      <c r="AS22" s="59">
        <f t="shared" si="24"/>
        <v>302.88804497506146</v>
      </c>
      <c r="AT22" s="59">
        <f t="shared" si="24"/>
        <v>305.99557784080622</v>
      </c>
      <c r="AU22" s="59">
        <f t="shared" si="24"/>
        <v>404.05814037167954</v>
      </c>
      <c r="AV22" s="59">
        <f t="shared" si="24"/>
        <v>359.30170074512421</v>
      </c>
      <c r="AW22" s="59">
        <f t="shared" si="24"/>
        <v>269.4042006772342</v>
      </c>
      <c r="AX22" s="59">
        <f t="shared" si="24"/>
        <v>456.21669477573761</v>
      </c>
      <c r="AY22" s="59">
        <f t="shared" si="24"/>
        <v>680.1818804666301</v>
      </c>
      <c r="AZ22" s="7"/>
      <c r="BA22" s="7"/>
      <c r="BB22" s="7"/>
      <c r="BC22" s="83" t="s">
        <v>67</v>
      </c>
      <c r="BD22" s="84">
        <v>4</v>
      </c>
      <c r="BE22" s="84" t="s">
        <v>68</v>
      </c>
      <c r="BF22" s="84" t="s">
        <v>69</v>
      </c>
      <c r="BG22" s="84" t="s">
        <v>70</v>
      </c>
      <c r="BH22" s="85" t="s">
        <v>55</v>
      </c>
      <c r="BI22" s="85" t="s">
        <v>56</v>
      </c>
      <c r="BJ22" s="84"/>
      <c r="BK22" s="84"/>
      <c r="BL22" s="84"/>
      <c r="BM22" s="84"/>
      <c r="BN22" s="84"/>
      <c r="BO22" s="87"/>
      <c r="BP22" s="84"/>
      <c r="BQ22" s="84"/>
      <c r="BR22" s="84"/>
      <c r="BS22" s="84"/>
      <c r="BT22" s="84"/>
      <c r="BU22" s="89"/>
      <c r="BV22" s="7"/>
      <c r="BW22" s="7"/>
      <c r="BX22" s="7"/>
      <c r="BY22" s="7"/>
    </row>
    <row r="23" spans="1:77" ht="15.75" customHeight="1" x14ac:dyDescent="0.3">
      <c r="A23" s="51">
        <v>900</v>
      </c>
      <c r="B23" s="52">
        <f t="shared" ref="B23:Q23" si="25">B$24/1000*$A23</f>
        <v>59.087869565330365</v>
      </c>
      <c r="C23" s="53">
        <f t="shared" si="25"/>
        <v>103.81111014541055</v>
      </c>
      <c r="D23" s="53">
        <f t="shared" si="25"/>
        <v>101.0640524040914</v>
      </c>
      <c r="E23" s="53">
        <f t="shared" si="25"/>
        <v>164.53661264372312</v>
      </c>
      <c r="F23" s="53">
        <f t="shared" si="25"/>
        <v>134.16118673393837</v>
      </c>
      <c r="G23" s="53">
        <f t="shared" si="25"/>
        <v>86.945007606374688</v>
      </c>
      <c r="H23" s="53">
        <f t="shared" si="25"/>
        <v>170.90134342180045</v>
      </c>
      <c r="I23" s="54">
        <f t="shared" si="25"/>
        <v>262.35513573448162</v>
      </c>
      <c r="J23" s="55">
        <f t="shared" si="25"/>
        <v>85.668063283492501</v>
      </c>
      <c r="K23" s="53">
        <f t="shared" si="25"/>
        <v>135.6084536910827</v>
      </c>
      <c r="L23" s="53">
        <f t="shared" si="25"/>
        <v>134.90813076107725</v>
      </c>
      <c r="M23" s="53">
        <f t="shared" si="25"/>
        <v>205.86070477623312</v>
      </c>
      <c r="N23" s="53">
        <f t="shared" si="25"/>
        <v>198.25946084987268</v>
      </c>
      <c r="O23" s="53">
        <f t="shared" si="25"/>
        <v>119.34400818768088</v>
      </c>
      <c r="P23" s="53">
        <f t="shared" si="25"/>
        <v>249.39981368552927</v>
      </c>
      <c r="Q23" s="53">
        <f t="shared" si="25"/>
        <v>349.63395747893816</v>
      </c>
      <c r="R23" s="51">
        <v>900</v>
      </c>
      <c r="S23" s="52">
        <f t="shared" ref="S23:AH23" si="26">S$24/1000*$R23</f>
        <v>104.37577828579484</v>
      </c>
      <c r="T23" s="53">
        <f t="shared" si="26"/>
        <v>172.37936369827506</v>
      </c>
      <c r="U23" s="53">
        <f t="shared" si="26"/>
        <v>175.37539994624035</v>
      </c>
      <c r="V23" s="53">
        <f t="shared" si="26"/>
        <v>256.37808420501278</v>
      </c>
      <c r="W23" s="53">
        <f t="shared" si="26"/>
        <v>247.65132176964684</v>
      </c>
      <c r="X23" s="53">
        <f t="shared" si="26"/>
        <v>153.63989568737577</v>
      </c>
      <c r="Y23" s="53">
        <f t="shared" si="26"/>
        <v>306.21398319393791</v>
      </c>
      <c r="Z23" s="54">
        <f t="shared" si="26"/>
        <v>439.0270850241817</v>
      </c>
      <c r="AA23" s="55">
        <f t="shared" si="26"/>
        <v>123.21578276916733</v>
      </c>
      <c r="AB23" s="53">
        <f t="shared" si="26"/>
        <v>207.03152391138653</v>
      </c>
      <c r="AC23" s="53">
        <f t="shared" si="26"/>
        <v>214.80444986028616</v>
      </c>
      <c r="AD23" s="53">
        <f t="shared" si="26"/>
        <v>303.30540892042575</v>
      </c>
      <c r="AE23" s="53">
        <f t="shared" si="26"/>
        <v>291.88333777387618</v>
      </c>
      <c r="AF23" s="53">
        <f t="shared" si="26"/>
        <v>186.92815049372118</v>
      </c>
      <c r="AG23" s="53">
        <f t="shared" si="26"/>
        <v>357.57683709330939</v>
      </c>
      <c r="AH23" s="53">
        <f t="shared" si="26"/>
        <v>521.13244854701463</v>
      </c>
      <c r="AI23" s="51">
        <v>900</v>
      </c>
      <c r="AJ23" s="52">
        <f t="shared" ref="AJ23:AY23" si="27">AJ$24/1000*$AI23</f>
        <v>142.21926568645253</v>
      </c>
      <c r="AK23" s="53">
        <f t="shared" si="27"/>
        <v>244.81835383943539</v>
      </c>
      <c r="AL23" s="53">
        <f t="shared" si="27"/>
        <v>252.63752063442053</v>
      </c>
      <c r="AM23" s="53">
        <f t="shared" si="27"/>
        <v>346.63051274037559</v>
      </c>
      <c r="AN23" s="53">
        <f t="shared" si="27"/>
        <v>330.3102195350188</v>
      </c>
      <c r="AO23" s="53">
        <f t="shared" si="27"/>
        <v>218.96198373529322</v>
      </c>
      <c r="AP23" s="53">
        <f t="shared" si="27"/>
        <v>403.84879326593432</v>
      </c>
      <c r="AQ23" s="54">
        <f t="shared" si="27"/>
        <v>595.39073921270062</v>
      </c>
      <c r="AR23" s="55">
        <f t="shared" si="27"/>
        <v>201.82253387783609</v>
      </c>
      <c r="AS23" s="53">
        <f t="shared" si="27"/>
        <v>340.74905059694413</v>
      </c>
      <c r="AT23" s="53">
        <f t="shared" si="27"/>
        <v>344.24502507090705</v>
      </c>
      <c r="AU23" s="53">
        <f t="shared" si="27"/>
        <v>454.5654079181395</v>
      </c>
      <c r="AV23" s="53">
        <f t="shared" si="27"/>
        <v>404.21441333826471</v>
      </c>
      <c r="AW23" s="53">
        <f t="shared" si="27"/>
        <v>303.07972576188848</v>
      </c>
      <c r="AX23" s="53">
        <f t="shared" si="27"/>
        <v>513.24378162270477</v>
      </c>
      <c r="AY23" s="53">
        <f t="shared" si="27"/>
        <v>765.20461552495897</v>
      </c>
      <c r="AZ23" s="7"/>
      <c r="BA23" s="7"/>
      <c r="BB23" s="7"/>
      <c r="BC23" s="83" t="s">
        <v>71</v>
      </c>
      <c r="BD23" s="84">
        <v>5</v>
      </c>
      <c r="BE23" s="84" t="s">
        <v>19</v>
      </c>
      <c r="BF23" s="84" t="s">
        <v>20</v>
      </c>
      <c r="BG23" s="84" t="s">
        <v>21</v>
      </c>
      <c r="BH23" s="85" t="s">
        <v>55</v>
      </c>
      <c r="BI23" s="85" t="s">
        <v>56</v>
      </c>
      <c r="BJ23" s="84"/>
      <c r="BK23" s="84"/>
      <c r="BL23" s="84"/>
      <c r="BM23" s="84"/>
      <c r="BN23" s="84"/>
      <c r="BO23" s="87"/>
      <c r="BP23" s="84"/>
      <c r="BQ23" s="84"/>
      <c r="BR23" s="84"/>
      <c r="BS23" s="84"/>
      <c r="BT23" s="84"/>
      <c r="BU23" s="89"/>
      <c r="BV23" s="7"/>
      <c r="BW23" s="7"/>
      <c r="BX23" s="7"/>
      <c r="BY23" s="7"/>
    </row>
    <row r="24" spans="1:77" ht="15.75" customHeight="1" x14ac:dyDescent="0.3">
      <c r="A24" s="91">
        <v>1000</v>
      </c>
      <c r="B24" s="92">
        <f t="shared" ref="B24:P24" si="28">((POWER((((($H$6+$K$6)/2)-$N$6)/50),B59))*B60)*(1-$K$8)</f>
        <v>65.653188405922634</v>
      </c>
      <c r="C24" s="92">
        <f t="shared" si="28"/>
        <v>115.34567793934505</v>
      </c>
      <c r="D24" s="92">
        <f t="shared" si="28"/>
        <v>112.29339156010155</v>
      </c>
      <c r="E24" s="92">
        <f t="shared" si="28"/>
        <v>182.8184584930257</v>
      </c>
      <c r="F24" s="92">
        <f t="shared" si="28"/>
        <v>149.0679852599315</v>
      </c>
      <c r="G24" s="92">
        <f t="shared" si="28"/>
        <v>96.60556400708299</v>
      </c>
      <c r="H24" s="92">
        <f t="shared" si="28"/>
        <v>189.89038157977828</v>
      </c>
      <c r="I24" s="92">
        <f t="shared" si="28"/>
        <v>291.50570637164623</v>
      </c>
      <c r="J24" s="92">
        <f t="shared" si="28"/>
        <v>95.186736981658328</v>
      </c>
      <c r="K24" s="92">
        <f t="shared" si="28"/>
        <v>150.67605965675855</v>
      </c>
      <c r="L24" s="92">
        <f t="shared" si="28"/>
        <v>149.89792306786362</v>
      </c>
      <c r="M24" s="92">
        <f t="shared" si="28"/>
        <v>228.73411641803682</v>
      </c>
      <c r="N24" s="92">
        <f t="shared" si="28"/>
        <v>220.28828983319187</v>
      </c>
      <c r="O24" s="92">
        <f t="shared" si="28"/>
        <v>132.60445354186766</v>
      </c>
      <c r="P24" s="92">
        <f t="shared" si="28"/>
        <v>277.11090409503254</v>
      </c>
      <c r="Q24" s="92">
        <f>((POWER((((($H$6+$K$6)/2)-$N$6)/50),Q59))*Q60)*(1-$K$8)</f>
        <v>388.48217497659795</v>
      </c>
      <c r="R24" s="91">
        <v>1000</v>
      </c>
      <c r="S24" s="92">
        <f t="shared" ref="S24:AH24" si="29">((POWER((((($H$6+$K$6)/2)-$N$6)/50),S59))*S60)*(1-$K$8)</f>
        <v>115.97308698421649</v>
      </c>
      <c r="T24" s="92">
        <f t="shared" si="29"/>
        <v>191.53262633141674</v>
      </c>
      <c r="U24" s="92">
        <f t="shared" si="29"/>
        <v>194.86155549582259</v>
      </c>
      <c r="V24" s="92">
        <f t="shared" si="29"/>
        <v>284.86453800556978</v>
      </c>
      <c r="W24" s="92">
        <f t="shared" si="29"/>
        <v>275.16813529960757</v>
      </c>
      <c r="X24" s="92">
        <f t="shared" si="29"/>
        <v>170.7109952081953</v>
      </c>
      <c r="Y24" s="92">
        <f t="shared" si="29"/>
        <v>340.23775910437547</v>
      </c>
      <c r="Z24" s="92">
        <f t="shared" si="29"/>
        <v>487.80787224909079</v>
      </c>
      <c r="AA24" s="92">
        <f t="shared" si="29"/>
        <v>136.90642529907481</v>
      </c>
      <c r="AB24" s="92">
        <f t="shared" si="29"/>
        <v>230.03502656820726</v>
      </c>
      <c r="AC24" s="92">
        <f t="shared" si="29"/>
        <v>238.67161095587349</v>
      </c>
      <c r="AD24" s="92">
        <f t="shared" si="29"/>
        <v>337.00600991158416</v>
      </c>
      <c r="AE24" s="92">
        <f t="shared" si="29"/>
        <v>324.31481974875129</v>
      </c>
      <c r="AF24" s="92">
        <f t="shared" si="29"/>
        <v>207.69794499302353</v>
      </c>
      <c r="AG24" s="92">
        <f t="shared" si="29"/>
        <v>397.30759677034376</v>
      </c>
      <c r="AH24" s="92">
        <f t="shared" si="29"/>
        <v>579.03605394112731</v>
      </c>
      <c r="AI24" s="91">
        <v>1000</v>
      </c>
      <c r="AJ24" s="92">
        <f t="shared" ref="AJ24:AY24" si="30">((POWER((((($H$6+$K$6)/2)-$N$6)/50),AJ59))*AJ60)*(1-$K$8)</f>
        <v>158.02140631828061</v>
      </c>
      <c r="AK24" s="92">
        <f t="shared" si="30"/>
        <v>272.02039315492823</v>
      </c>
      <c r="AL24" s="92">
        <f t="shared" si="30"/>
        <v>280.70835626046727</v>
      </c>
      <c r="AM24" s="92">
        <f t="shared" si="30"/>
        <v>385.14501415597283</v>
      </c>
      <c r="AN24" s="92">
        <f t="shared" si="30"/>
        <v>367.01135503890981</v>
      </c>
      <c r="AO24" s="92">
        <f t="shared" si="30"/>
        <v>243.29109303921467</v>
      </c>
      <c r="AP24" s="92">
        <f t="shared" si="30"/>
        <v>448.72088140659366</v>
      </c>
      <c r="AQ24" s="92">
        <f t="shared" si="30"/>
        <v>661.54526579188951</v>
      </c>
      <c r="AR24" s="92">
        <f t="shared" si="30"/>
        <v>224.24725986426233</v>
      </c>
      <c r="AS24" s="92">
        <f t="shared" si="30"/>
        <v>378.6100562188268</v>
      </c>
      <c r="AT24" s="92">
        <f t="shared" si="30"/>
        <v>382.49447230100782</v>
      </c>
      <c r="AU24" s="92">
        <f t="shared" si="30"/>
        <v>505.0726754645994</v>
      </c>
      <c r="AV24" s="92">
        <f t="shared" si="30"/>
        <v>449.12712593140526</v>
      </c>
      <c r="AW24" s="92">
        <f t="shared" si="30"/>
        <v>336.75525084654271</v>
      </c>
      <c r="AX24" s="92">
        <f t="shared" si="30"/>
        <v>570.270868469672</v>
      </c>
      <c r="AY24" s="92">
        <f t="shared" si="30"/>
        <v>850.22735058328772</v>
      </c>
      <c r="AZ24" s="7"/>
      <c r="BA24" s="7"/>
      <c r="BB24" s="7"/>
      <c r="BC24" s="93" t="s">
        <v>72</v>
      </c>
      <c r="BD24" s="94">
        <v>6</v>
      </c>
      <c r="BE24" s="94" t="s">
        <v>19</v>
      </c>
      <c r="BF24" s="94" t="s">
        <v>20</v>
      </c>
      <c r="BG24" s="94" t="s">
        <v>21</v>
      </c>
      <c r="BH24" s="95" t="s">
        <v>55</v>
      </c>
      <c r="BI24" s="95" t="s">
        <v>56</v>
      </c>
      <c r="BJ24" s="94"/>
      <c r="BK24" s="94"/>
      <c r="BL24" s="94"/>
      <c r="BM24" s="94"/>
      <c r="BN24" s="94"/>
      <c r="BO24" s="96"/>
      <c r="BP24" s="94"/>
      <c r="BQ24" s="94"/>
      <c r="BR24" s="94"/>
      <c r="BS24" s="94"/>
      <c r="BT24" s="94"/>
      <c r="BU24" s="97"/>
      <c r="BV24" s="7"/>
      <c r="BW24" s="7"/>
      <c r="BX24" s="7"/>
      <c r="BY24" s="7"/>
    </row>
    <row r="25" spans="1:77" ht="15.75" customHeight="1" x14ac:dyDescent="0.3">
      <c r="A25" s="98">
        <v>1100</v>
      </c>
      <c r="B25" s="99">
        <f t="shared" ref="B25:Q25" si="31">B$24/1000*$A25</f>
        <v>72.218507246514889</v>
      </c>
      <c r="C25" s="100">
        <f t="shared" si="31"/>
        <v>126.88024573327957</v>
      </c>
      <c r="D25" s="100">
        <f t="shared" si="31"/>
        <v>123.52273071611171</v>
      </c>
      <c r="E25" s="100">
        <f t="shared" si="31"/>
        <v>201.10030434232826</v>
      </c>
      <c r="F25" s="100">
        <f t="shared" si="31"/>
        <v>163.97478378592467</v>
      </c>
      <c r="G25" s="100">
        <f t="shared" si="31"/>
        <v>106.26612040779129</v>
      </c>
      <c r="H25" s="100">
        <f t="shared" si="31"/>
        <v>208.87941973775611</v>
      </c>
      <c r="I25" s="101">
        <f t="shared" si="31"/>
        <v>320.65627700881089</v>
      </c>
      <c r="J25" s="102">
        <f t="shared" si="31"/>
        <v>104.70541067982417</v>
      </c>
      <c r="K25" s="100">
        <f t="shared" si="31"/>
        <v>165.74366562243443</v>
      </c>
      <c r="L25" s="100">
        <f t="shared" si="31"/>
        <v>164.88771537464999</v>
      </c>
      <c r="M25" s="100">
        <f t="shared" si="31"/>
        <v>251.60752805984049</v>
      </c>
      <c r="N25" s="100">
        <f t="shared" si="31"/>
        <v>242.31711881651106</v>
      </c>
      <c r="O25" s="100">
        <f t="shared" si="31"/>
        <v>145.8648988960544</v>
      </c>
      <c r="P25" s="100">
        <f t="shared" si="31"/>
        <v>304.82199450453578</v>
      </c>
      <c r="Q25" s="100">
        <f t="shared" si="31"/>
        <v>427.33039247425774</v>
      </c>
      <c r="R25" s="98">
        <v>1100</v>
      </c>
      <c r="S25" s="99">
        <f t="shared" ref="S25:AH25" si="32">S$24/1000*$R25</f>
        <v>127.57039568263814</v>
      </c>
      <c r="T25" s="100">
        <f t="shared" si="32"/>
        <v>210.68588896455842</v>
      </c>
      <c r="U25" s="100">
        <f t="shared" si="32"/>
        <v>214.34771104540485</v>
      </c>
      <c r="V25" s="100">
        <f t="shared" si="32"/>
        <v>313.35099180612673</v>
      </c>
      <c r="W25" s="100">
        <f t="shared" si="32"/>
        <v>302.68494882956838</v>
      </c>
      <c r="X25" s="100">
        <f t="shared" si="32"/>
        <v>187.78209472901483</v>
      </c>
      <c r="Y25" s="100">
        <f t="shared" si="32"/>
        <v>374.26153501481303</v>
      </c>
      <c r="Z25" s="101">
        <f t="shared" si="32"/>
        <v>536.58865947399988</v>
      </c>
      <c r="AA25" s="102">
        <f t="shared" si="32"/>
        <v>150.59706782898229</v>
      </c>
      <c r="AB25" s="100">
        <f t="shared" si="32"/>
        <v>253.03852922502799</v>
      </c>
      <c r="AC25" s="100">
        <f t="shared" si="32"/>
        <v>262.53877205146085</v>
      </c>
      <c r="AD25" s="100">
        <f t="shared" si="32"/>
        <v>370.70661090274257</v>
      </c>
      <c r="AE25" s="100">
        <f t="shared" si="32"/>
        <v>356.74630172362646</v>
      </c>
      <c r="AF25" s="100">
        <f t="shared" si="32"/>
        <v>228.46773949232588</v>
      </c>
      <c r="AG25" s="100">
        <f t="shared" si="32"/>
        <v>437.03835644737813</v>
      </c>
      <c r="AH25" s="100">
        <f t="shared" si="32"/>
        <v>636.93965933524009</v>
      </c>
      <c r="AI25" s="98">
        <v>1100</v>
      </c>
      <c r="AJ25" s="99">
        <f t="shared" ref="AJ25:AY25" si="33">AJ$24/1000*$AI25</f>
        <v>173.82354695010866</v>
      </c>
      <c r="AK25" s="100">
        <f t="shared" si="33"/>
        <v>299.22243247042104</v>
      </c>
      <c r="AL25" s="100">
        <f t="shared" si="33"/>
        <v>308.77919188651396</v>
      </c>
      <c r="AM25" s="100">
        <f t="shared" si="33"/>
        <v>423.65951557157013</v>
      </c>
      <c r="AN25" s="100">
        <f t="shared" si="33"/>
        <v>403.71249054280077</v>
      </c>
      <c r="AO25" s="100">
        <f t="shared" si="33"/>
        <v>267.62020234313616</v>
      </c>
      <c r="AP25" s="100">
        <f t="shared" si="33"/>
        <v>493.59296954725301</v>
      </c>
      <c r="AQ25" s="101">
        <f t="shared" si="33"/>
        <v>727.6997923710785</v>
      </c>
      <c r="AR25" s="102">
        <f t="shared" si="33"/>
        <v>246.67198585068857</v>
      </c>
      <c r="AS25" s="100">
        <f t="shared" si="33"/>
        <v>416.47106184070952</v>
      </c>
      <c r="AT25" s="100">
        <f t="shared" si="33"/>
        <v>420.74391953110859</v>
      </c>
      <c r="AU25" s="100">
        <f t="shared" si="33"/>
        <v>555.57994301105941</v>
      </c>
      <c r="AV25" s="100">
        <f t="shared" si="33"/>
        <v>494.03983852454576</v>
      </c>
      <c r="AW25" s="100">
        <f t="shared" si="33"/>
        <v>370.43077593119699</v>
      </c>
      <c r="AX25" s="100">
        <f t="shared" si="33"/>
        <v>627.29795531663922</v>
      </c>
      <c r="AY25" s="100">
        <f t="shared" si="33"/>
        <v>935.25008564161647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</row>
    <row r="26" spans="1:77" ht="15.75" customHeight="1" x14ac:dyDescent="0.3">
      <c r="A26" s="57">
        <v>1200</v>
      </c>
      <c r="B26" s="58">
        <f t="shared" ref="B26:Q26" si="34">B$24/1000*$A26</f>
        <v>78.783826087107158</v>
      </c>
      <c r="C26" s="59">
        <f t="shared" si="34"/>
        <v>138.41481352721405</v>
      </c>
      <c r="D26" s="59">
        <f t="shared" si="34"/>
        <v>134.75206987212187</v>
      </c>
      <c r="E26" s="59">
        <f t="shared" si="34"/>
        <v>219.38215019163084</v>
      </c>
      <c r="F26" s="59">
        <f t="shared" si="34"/>
        <v>178.88158231191781</v>
      </c>
      <c r="G26" s="59">
        <f t="shared" si="34"/>
        <v>115.92667680849959</v>
      </c>
      <c r="H26" s="59">
        <f t="shared" si="34"/>
        <v>227.86845789573394</v>
      </c>
      <c r="I26" s="60">
        <f t="shared" si="34"/>
        <v>349.80684764597549</v>
      </c>
      <c r="J26" s="61">
        <f t="shared" si="34"/>
        <v>114.22408437799</v>
      </c>
      <c r="K26" s="59">
        <f t="shared" si="34"/>
        <v>180.81127158811029</v>
      </c>
      <c r="L26" s="59">
        <f t="shared" si="34"/>
        <v>179.87750768143636</v>
      </c>
      <c r="M26" s="59">
        <f t="shared" si="34"/>
        <v>274.48093970164416</v>
      </c>
      <c r="N26" s="59">
        <f t="shared" si="34"/>
        <v>264.34594779983024</v>
      </c>
      <c r="O26" s="59">
        <f t="shared" si="34"/>
        <v>159.12534425024117</v>
      </c>
      <c r="P26" s="59">
        <f t="shared" si="34"/>
        <v>332.53308491403902</v>
      </c>
      <c r="Q26" s="59">
        <f t="shared" si="34"/>
        <v>466.17860997191752</v>
      </c>
      <c r="R26" s="57">
        <v>1200</v>
      </c>
      <c r="S26" s="58">
        <f t="shared" ref="S26:AH26" si="35">S$24/1000*$R26</f>
        <v>139.16770438105979</v>
      </c>
      <c r="T26" s="59">
        <f t="shared" si="35"/>
        <v>229.83915159770009</v>
      </c>
      <c r="U26" s="59">
        <f t="shared" si="35"/>
        <v>233.83386659498711</v>
      </c>
      <c r="V26" s="59">
        <f t="shared" si="35"/>
        <v>341.83744560668373</v>
      </c>
      <c r="W26" s="59">
        <f t="shared" si="35"/>
        <v>330.20176235952914</v>
      </c>
      <c r="X26" s="59">
        <f t="shared" si="35"/>
        <v>204.85319424983436</v>
      </c>
      <c r="Y26" s="59">
        <f t="shared" si="35"/>
        <v>408.2853109252506</v>
      </c>
      <c r="Z26" s="60">
        <f t="shared" si="35"/>
        <v>585.36944669890897</v>
      </c>
      <c r="AA26" s="61">
        <f t="shared" si="35"/>
        <v>164.2877103588898</v>
      </c>
      <c r="AB26" s="59">
        <f t="shared" si="35"/>
        <v>276.04203188184874</v>
      </c>
      <c r="AC26" s="59">
        <f t="shared" si="35"/>
        <v>286.40593314704819</v>
      </c>
      <c r="AD26" s="59">
        <f t="shared" si="35"/>
        <v>404.40721189390098</v>
      </c>
      <c r="AE26" s="59">
        <f t="shared" si="35"/>
        <v>389.17778369850157</v>
      </c>
      <c r="AF26" s="59">
        <f t="shared" si="35"/>
        <v>249.23753399162823</v>
      </c>
      <c r="AG26" s="59">
        <f t="shared" si="35"/>
        <v>476.76911612441251</v>
      </c>
      <c r="AH26" s="59">
        <f t="shared" si="35"/>
        <v>694.84326472935277</v>
      </c>
      <c r="AI26" s="57">
        <v>1200</v>
      </c>
      <c r="AJ26" s="58">
        <f t="shared" ref="AJ26:AY26" si="36">AJ$24/1000*$AI26</f>
        <v>189.62568758193672</v>
      </c>
      <c r="AK26" s="59">
        <f t="shared" si="36"/>
        <v>326.42447178591385</v>
      </c>
      <c r="AL26" s="59">
        <f t="shared" si="36"/>
        <v>336.8500275125607</v>
      </c>
      <c r="AM26" s="59">
        <f t="shared" si="36"/>
        <v>462.17401698716742</v>
      </c>
      <c r="AN26" s="59">
        <f t="shared" si="36"/>
        <v>440.41362604669177</v>
      </c>
      <c r="AO26" s="59">
        <f t="shared" si="36"/>
        <v>291.94931164705758</v>
      </c>
      <c r="AP26" s="59">
        <f t="shared" si="36"/>
        <v>538.46505768791235</v>
      </c>
      <c r="AQ26" s="60">
        <f t="shared" si="36"/>
        <v>793.8543189502675</v>
      </c>
      <c r="AR26" s="61">
        <f t="shared" si="36"/>
        <v>269.09671183711481</v>
      </c>
      <c r="AS26" s="59">
        <f t="shared" si="36"/>
        <v>454.33206746259219</v>
      </c>
      <c r="AT26" s="59">
        <f t="shared" si="36"/>
        <v>458.99336676120936</v>
      </c>
      <c r="AU26" s="59">
        <f t="shared" si="36"/>
        <v>606.08721055751937</v>
      </c>
      <c r="AV26" s="59">
        <f t="shared" si="36"/>
        <v>538.95255111768631</v>
      </c>
      <c r="AW26" s="59">
        <f t="shared" si="36"/>
        <v>404.10630101585127</v>
      </c>
      <c r="AX26" s="59">
        <f t="shared" si="36"/>
        <v>684.32504216360644</v>
      </c>
      <c r="AY26" s="59">
        <f t="shared" si="36"/>
        <v>1020.2728206999452</v>
      </c>
      <c r="AZ26" s="7"/>
      <c r="BA26" s="7"/>
      <c r="BB26" s="7"/>
      <c r="BC26" s="246"/>
      <c r="BD26" s="234"/>
      <c r="BE26" s="234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</row>
    <row r="27" spans="1:77" ht="15.75" customHeight="1" x14ac:dyDescent="0.3">
      <c r="A27" s="51">
        <v>1300</v>
      </c>
      <c r="B27" s="52">
        <f t="shared" ref="B27:Q27" si="37">B$24/1000*$A27</f>
        <v>85.349144927699413</v>
      </c>
      <c r="C27" s="53">
        <f t="shared" si="37"/>
        <v>149.94938132114856</v>
      </c>
      <c r="D27" s="53">
        <f t="shared" si="37"/>
        <v>145.98140902813202</v>
      </c>
      <c r="E27" s="53">
        <f t="shared" si="37"/>
        <v>237.6639960409334</v>
      </c>
      <c r="F27" s="53">
        <f t="shared" si="37"/>
        <v>193.78838083791095</v>
      </c>
      <c r="G27" s="53">
        <f t="shared" si="37"/>
        <v>125.58723320920789</v>
      </c>
      <c r="H27" s="53">
        <f t="shared" si="37"/>
        <v>246.85749605371177</v>
      </c>
      <c r="I27" s="54">
        <f t="shared" si="37"/>
        <v>378.9574182831401</v>
      </c>
      <c r="J27" s="55">
        <f t="shared" si="37"/>
        <v>123.74275807615584</v>
      </c>
      <c r="K27" s="53">
        <f t="shared" si="37"/>
        <v>195.87887755378614</v>
      </c>
      <c r="L27" s="53">
        <f t="shared" si="37"/>
        <v>194.8672999882227</v>
      </c>
      <c r="M27" s="53">
        <f t="shared" si="37"/>
        <v>297.35435134344783</v>
      </c>
      <c r="N27" s="53">
        <f t="shared" si="37"/>
        <v>286.37477678314946</v>
      </c>
      <c r="O27" s="53">
        <f t="shared" si="37"/>
        <v>172.38578960442794</v>
      </c>
      <c r="P27" s="53">
        <f t="shared" si="37"/>
        <v>360.24417532354227</v>
      </c>
      <c r="Q27" s="53">
        <f t="shared" si="37"/>
        <v>505.02682746957731</v>
      </c>
      <c r="R27" s="51">
        <v>1300</v>
      </c>
      <c r="S27" s="52">
        <f t="shared" ref="S27:AH27" si="38">S$24/1000*$R27</f>
        <v>150.76501307948143</v>
      </c>
      <c r="T27" s="53">
        <f t="shared" si="38"/>
        <v>248.99241423084177</v>
      </c>
      <c r="U27" s="53">
        <f t="shared" si="38"/>
        <v>253.32002214456938</v>
      </c>
      <c r="V27" s="53">
        <f t="shared" si="38"/>
        <v>370.32389940724067</v>
      </c>
      <c r="W27" s="53">
        <f t="shared" si="38"/>
        <v>357.7185758894899</v>
      </c>
      <c r="X27" s="53">
        <f t="shared" si="38"/>
        <v>221.92429377065389</v>
      </c>
      <c r="Y27" s="53">
        <f t="shared" si="38"/>
        <v>442.30908683568811</v>
      </c>
      <c r="Z27" s="54">
        <f t="shared" si="38"/>
        <v>634.15023392381806</v>
      </c>
      <c r="AA27" s="55">
        <f t="shared" si="38"/>
        <v>177.97835288879727</v>
      </c>
      <c r="AB27" s="53">
        <f t="shared" si="38"/>
        <v>299.04553453866941</v>
      </c>
      <c r="AC27" s="53">
        <f t="shared" si="38"/>
        <v>310.27309424263552</v>
      </c>
      <c r="AD27" s="53">
        <f t="shared" si="38"/>
        <v>438.10781288505939</v>
      </c>
      <c r="AE27" s="53">
        <f t="shared" si="38"/>
        <v>421.60926567337668</v>
      </c>
      <c r="AF27" s="53">
        <f t="shared" si="38"/>
        <v>270.0073284909306</v>
      </c>
      <c r="AG27" s="53">
        <f t="shared" si="38"/>
        <v>516.49987580144693</v>
      </c>
      <c r="AH27" s="53">
        <f t="shared" si="38"/>
        <v>752.74687012346556</v>
      </c>
      <c r="AI27" s="51">
        <v>1300</v>
      </c>
      <c r="AJ27" s="52">
        <f t="shared" ref="AJ27:AY27" si="39">AJ$24/1000*$AI27</f>
        <v>205.42782821376477</v>
      </c>
      <c r="AK27" s="53">
        <f t="shared" si="39"/>
        <v>353.62651110140666</v>
      </c>
      <c r="AL27" s="53">
        <f t="shared" si="39"/>
        <v>364.92086313860744</v>
      </c>
      <c r="AM27" s="53">
        <f t="shared" si="39"/>
        <v>500.68851840276471</v>
      </c>
      <c r="AN27" s="53">
        <f t="shared" si="39"/>
        <v>477.11476155058273</v>
      </c>
      <c r="AO27" s="53">
        <f t="shared" si="39"/>
        <v>316.27842095097907</v>
      </c>
      <c r="AP27" s="53">
        <f t="shared" si="39"/>
        <v>583.33714582857181</v>
      </c>
      <c r="AQ27" s="54">
        <f t="shared" si="39"/>
        <v>860.00884552945638</v>
      </c>
      <c r="AR27" s="55">
        <f t="shared" si="39"/>
        <v>291.52143782354102</v>
      </c>
      <c r="AS27" s="53">
        <f t="shared" si="39"/>
        <v>492.19307308447486</v>
      </c>
      <c r="AT27" s="53">
        <f t="shared" si="39"/>
        <v>497.24281399131013</v>
      </c>
      <c r="AU27" s="53">
        <f t="shared" si="39"/>
        <v>656.59447810397933</v>
      </c>
      <c r="AV27" s="53">
        <f t="shared" si="39"/>
        <v>583.86526371082687</v>
      </c>
      <c r="AW27" s="53">
        <f t="shared" si="39"/>
        <v>437.78182610050555</v>
      </c>
      <c r="AX27" s="53">
        <f t="shared" si="39"/>
        <v>741.35212901057366</v>
      </c>
      <c r="AY27" s="53">
        <f t="shared" si="39"/>
        <v>1105.2955557582741</v>
      </c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</row>
    <row r="28" spans="1:77" ht="15.75" customHeight="1" x14ac:dyDescent="0.3">
      <c r="A28" s="57">
        <v>1400</v>
      </c>
      <c r="B28" s="58">
        <f t="shared" ref="B28:Q28" si="40">B$24/1000*$A28</f>
        <v>91.914463768291682</v>
      </c>
      <c r="C28" s="59">
        <f t="shared" si="40"/>
        <v>161.48394911508308</v>
      </c>
      <c r="D28" s="59">
        <f t="shared" si="40"/>
        <v>157.21074818414218</v>
      </c>
      <c r="E28" s="59">
        <f t="shared" si="40"/>
        <v>255.94584189023598</v>
      </c>
      <c r="F28" s="59">
        <f t="shared" si="40"/>
        <v>208.69517936390412</v>
      </c>
      <c r="G28" s="59">
        <f t="shared" si="40"/>
        <v>135.2477896099162</v>
      </c>
      <c r="H28" s="59">
        <f t="shared" si="40"/>
        <v>265.84653421168957</v>
      </c>
      <c r="I28" s="60">
        <f t="shared" si="40"/>
        <v>408.10798892030476</v>
      </c>
      <c r="J28" s="61">
        <f t="shared" si="40"/>
        <v>133.26143177432166</v>
      </c>
      <c r="K28" s="59">
        <f t="shared" si="40"/>
        <v>210.94648351946199</v>
      </c>
      <c r="L28" s="59">
        <f t="shared" si="40"/>
        <v>209.85709229500907</v>
      </c>
      <c r="M28" s="59">
        <f t="shared" si="40"/>
        <v>320.22776298525156</v>
      </c>
      <c r="N28" s="59">
        <f t="shared" si="40"/>
        <v>308.40360576646862</v>
      </c>
      <c r="O28" s="59">
        <f t="shared" si="40"/>
        <v>185.64623495861471</v>
      </c>
      <c r="P28" s="59">
        <f t="shared" si="40"/>
        <v>387.95526573304556</v>
      </c>
      <c r="Q28" s="59">
        <f t="shared" si="40"/>
        <v>543.87504496723705</v>
      </c>
      <c r="R28" s="57">
        <v>1400</v>
      </c>
      <c r="S28" s="58">
        <f t="shared" ref="S28:AH28" si="41">S$24/1000*$R28</f>
        <v>162.36232177790308</v>
      </c>
      <c r="T28" s="59">
        <f t="shared" si="41"/>
        <v>268.14567686398345</v>
      </c>
      <c r="U28" s="59">
        <f t="shared" si="41"/>
        <v>272.80617769415164</v>
      </c>
      <c r="V28" s="59">
        <f t="shared" si="41"/>
        <v>398.81035320779768</v>
      </c>
      <c r="W28" s="59">
        <f t="shared" si="41"/>
        <v>385.23538941945066</v>
      </c>
      <c r="X28" s="59">
        <f t="shared" si="41"/>
        <v>238.99539329147342</v>
      </c>
      <c r="Y28" s="59">
        <f t="shared" si="41"/>
        <v>476.33286274612567</v>
      </c>
      <c r="Z28" s="60">
        <f t="shared" si="41"/>
        <v>682.93102114872704</v>
      </c>
      <c r="AA28" s="61">
        <f t="shared" si="41"/>
        <v>191.66899541870475</v>
      </c>
      <c r="AB28" s="59">
        <f t="shared" si="41"/>
        <v>322.04903719549014</v>
      </c>
      <c r="AC28" s="59">
        <f t="shared" si="41"/>
        <v>334.14025533822291</v>
      </c>
      <c r="AD28" s="59">
        <f t="shared" si="41"/>
        <v>471.8084138762178</v>
      </c>
      <c r="AE28" s="59">
        <f t="shared" si="41"/>
        <v>454.04074764825185</v>
      </c>
      <c r="AF28" s="59">
        <f t="shared" si="41"/>
        <v>290.77712299023295</v>
      </c>
      <c r="AG28" s="59">
        <f t="shared" si="41"/>
        <v>556.2306354784813</v>
      </c>
      <c r="AH28" s="59">
        <f t="shared" si="41"/>
        <v>810.65047551757823</v>
      </c>
      <c r="AI28" s="57">
        <v>1400</v>
      </c>
      <c r="AJ28" s="58">
        <f t="shared" ref="AJ28:AY28" si="42">AJ$24/1000*$AI28</f>
        <v>221.22996884559285</v>
      </c>
      <c r="AK28" s="59">
        <f t="shared" si="42"/>
        <v>380.82855041689947</v>
      </c>
      <c r="AL28" s="59">
        <f t="shared" si="42"/>
        <v>392.99169876465413</v>
      </c>
      <c r="AM28" s="59">
        <f t="shared" si="42"/>
        <v>539.20301981836201</v>
      </c>
      <c r="AN28" s="59">
        <f t="shared" si="42"/>
        <v>513.81589705447368</v>
      </c>
      <c r="AO28" s="59">
        <f t="shared" si="42"/>
        <v>340.60753025490055</v>
      </c>
      <c r="AP28" s="59">
        <f t="shared" si="42"/>
        <v>628.20923396923115</v>
      </c>
      <c r="AQ28" s="60">
        <f t="shared" si="42"/>
        <v>926.16337210864538</v>
      </c>
      <c r="AR28" s="61">
        <f t="shared" si="42"/>
        <v>313.94616380996729</v>
      </c>
      <c r="AS28" s="59">
        <f t="shared" si="42"/>
        <v>530.05407870635759</v>
      </c>
      <c r="AT28" s="59">
        <f t="shared" si="42"/>
        <v>535.4922612214109</v>
      </c>
      <c r="AU28" s="59">
        <f t="shared" si="42"/>
        <v>707.10174565043917</v>
      </c>
      <c r="AV28" s="59">
        <f t="shared" si="42"/>
        <v>628.77797630396731</v>
      </c>
      <c r="AW28" s="59">
        <f t="shared" si="42"/>
        <v>471.45735118515984</v>
      </c>
      <c r="AX28" s="59">
        <f t="shared" si="42"/>
        <v>798.37921585754077</v>
      </c>
      <c r="AY28" s="59">
        <f t="shared" si="42"/>
        <v>1190.3182908166027</v>
      </c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</row>
    <row r="29" spans="1:77" ht="15.75" customHeight="1" x14ac:dyDescent="0.3">
      <c r="A29" s="65">
        <v>1500</v>
      </c>
      <c r="B29" s="66">
        <f t="shared" ref="B29:Q29" si="43">B$24/1000*$A29</f>
        <v>98.479782608883951</v>
      </c>
      <c r="C29" s="67">
        <f t="shared" si="43"/>
        <v>173.01851690901759</v>
      </c>
      <c r="D29" s="67">
        <f t="shared" si="43"/>
        <v>168.44008734015233</v>
      </c>
      <c r="E29" s="67">
        <f t="shared" si="43"/>
        <v>274.22768773953857</v>
      </c>
      <c r="F29" s="67">
        <f t="shared" si="43"/>
        <v>223.60197788989726</v>
      </c>
      <c r="G29" s="67">
        <f t="shared" si="43"/>
        <v>144.90834601062448</v>
      </c>
      <c r="H29" s="67">
        <f t="shared" si="43"/>
        <v>284.83557236966743</v>
      </c>
      <c r="I29" s="68">
        <f t="shared" si="43"/>
        <v>437.25855955746937</v>
      </c>
      <c r="J29" s="69">
        <f t="shared" si="43"/>
        <v>142.78010547248749</v>
      </c>
      <c r="K29" s="67">
        <f t="shared" si="43"/>
        <v>226.01408948513784</v>
      </c>
      <c r="L29" s="67">
        <f t="shared" si="43"/>
        <v>224.84688460179544</v>
      </c>
      <c r="M29" s="67">
        <f t="shared" si="43"/>
        <v>343.10117462705523</v>
      </c>
      <c r="N29" s="67">
        <f t="shared" si="43"/>
        <v>330.43243474978783</v>
      </c>
      <c r="O29" s="67">
        <f t="shared" si="43"/>
        <v>198.90668031280146</v>
      </c>
      <c r="P29" s="67">
        <f t="shared" si="43"/>
        <v>415.66635614254881</v>
      </c>
      <c r="Q29" s="67">
        <f t="shared" si="43"/>
        <v>582.72326246489683</v>
      </c>
      <c r="R29" s="65">
        <v>1500</v>
      </c>
      <c r="S29" s="66">
        <f t="shared" ref="S29:AH29" si="44">S$24/1000*$R29</f>
        <v>173.95963047632475</v>
      </c>
      <c r="T29" s="67">
        <f t="shared" si="44"/>
        <v>287.2989394971251</v>
      </c>
      <c r="U29" s="67">
        <f t="shared" si="44"/>
        <v>292.29233324373388</v>
      </c>
      <c r="V29" s="67">
        <f t="shared" si="44"/>
        <v>427.29680700835468</v>
      </c>
      <c r="W29" s="67">
        <f t="shared" si="44"/>
        <v>412.75220294941141</v>
      </c>
      <c r="X29" s="67">
        <f t="shared" si="44"/>
        <v>256.06649281229295</v>
      </c>
      <c r="Y29" s="67">
        <f t="shared" si="44"/>
        <v>510.35663865656323</v>
      </c>
      <c r="Z29" s="68">
        <f t="shared" si="44"/>
        <v>731.71180837363613</v>
      </c>
      <c r="AA29" s="69">
        <f t="shared" si="44"/>
        <v>205.35963794861223</v>
      </c>
      <c r="AB29" s="67">
        <f t="shared" si="44"/>
        <v>345.05253985231087</v>
      </c>
      <c r="AC29" s="67">
        <f t="shared" si="44"/>
        <v>358.00741643381025</v>
      </c>
      <c r="AD29" s="67">
        <f t="shared" si="44"/>
        <v>505.50901486737621</v>
      </c>
      <c r="AE29" s="67">
        <f t="shared" si="44"/>
        <v>486.47222962312696</v>
      </c>
      <c r="AF29" s="67">
        <f t="shared" si="44"/>
        <v>311.5469174895353</v>
      </c>
      <c r="AG29" s="67">
        <f t="shared" si="44"/>
        <v>595.96139515551567</v>
      </c>
      <c r="AH29" s="67">
        <f t="shared" si="44"/>
        <v>868.55408091169102</v>
      </c>
      <c r="AI29" s="65">
        <v>1500</v>
      </c>
      <c r="AJ29" s="66">
        <f t="shared" ref="AJ29:AY29" si="45">AJ$24/1000*$AI29</f>
        <v>237.0321094774209</v>
      </c>
      <c r="AK29" s="67">
        <f t="shared" si="45"/>
        <v>408.03058973239229</v>
      </c>
      <c r="AL29" s="67">
        <f t="shared" si="45"/>
        <v>421.06253439070088</v>
      </c>
      <c r="AM29" s="67">
        <f t="shared" si="45"/>
        <v>577.71752123395925</v>
      </c>
      <c r="AN29" s="67">
        <f t="shared" si="45"/>
        <v>550.51703255836469</v>
      </c>
      <c r="AO29" s="67">
        <f t="shared" si="45"/>
        <v>364.93663955882204</v>
      </c>
      <c r="AP29" s="67">
        <f t="shared" si="45"/>
        <v>673.08132210989049</v>
      </c>
      <c r="AQ29" s="68">
        <f t="shared" si="45"/>
        <v>992.31789868783437</v>
      </c>
      <c r="AR29" s="69">
        <f t="shared" si="45"/>
        <v>336.3708897963935</v>
      </c>
      <c r="AS29" s="67">
        <f t="shared" si="45"/>
        <v>567.91508432824025</v>
      </c>
      <c r="AT29" s="67">
        <f t="shared" si="45"/>
        <v>573.74170845151173</v>
      </c>
      <c r="AU29" s="67">
        <f t="shared" si="45"/>
        <v>757.60901319689913</v>
      </c>
      <c r="AV29" s="67">
        <f t="shared" si="45"/>
        <v>673.69068889710786</v>
      </c>
      <c r="AW29" s="67">
        <f t="shared" si="45"/>
        <v>505.13287626981412</v>
      </c>
      <c r="AX29" s="67">
        <f t="shared" si="45"/>
        <v>855.40630270450799</v>
      </c>
      <c r="AY29" s="67">
        <f t="shared" si="45"/>
        <v>1275.3410258749316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</row>
    <row r="30" spans="1:77" ht="15.75" customHeight="1" x14ac:dyDescent="0.3">
      <c r="A30" s="78">
        <v>1600</v>
      </c>
      <c r="B30" s="79">
        <f t="shared" ref="B30:Q30" si="46">B$24/1000*$A30</f>
        <v>105.04510144947621</v>
      </c>
      <c r="C30" s="80">
        <f t="shared" si="46"/>
        <v>184.55308470295208</v>
      </c>
      <c r="D30" s="80">
        <f t="shared" si="46"/>
        <v>179.66942649616249</v>
      </c>
      <c r="E30" s="80">
        <f t="shared" si="46"/>
        <v>292.50953358884112</v>
      </c>
      <c r="F30" s="80">
        <f t="shared" si="46"/>
        <v>238.50877641589042</v>
      </c>
      <c r="G30" s="80">
        <f t="shared" si="46"/>
        <v>154.5689024113328</v>
      </c>
      <c r="H30" s="80">
        <f t="shared" si="46"/>
        <v>303.82461052764523</v>
      </c>
      <c r="I30" s="81">
        <f t="shared" si="46"/>
        <v>466.40913019463397</v>
      </c>
      <c r="J30" s="82">
        <f t="shared" si="46"/>
        <v>152.29877917065332</v>
      </c>
      <c r="K30" s="80">
        <f t="shared" si="46"/>
        <v>241.0816954508137</v>
      </c>
      <c r="L30" s="80">
        <f t="shared" si="46"/>
        <v>239.83667690858178</v>
      </c>
      <c r="M30" s="80">
        <f t="shared" si="46"/>
        <v>365.9745862688589</v>
      </c>
      <c r="N30" s="80">
        <f t="shared" si="46"/>
        <v>352.46126373310699</v>
      </c>
      <c r="O30" s="80">
        <f t="shared" si="46"/>
        <v>212.16712566698823</v>
      </c>
      <c r="P30" s="80">
        <f t="shared" si="46"/>
        <v>443.37744655205205</v>
      </c>
      <c r="Q30" s="80">
        <f t="shared" si="46"/>
        <v>621.57147996255674</v>
      </c>
      <c r="R30" s="78">
        <v>1600</v>
      </c>
      <c r="S30" s="79">
        <f t="shared" ref="S30:AH30" si="47">S$24/1000*$R30</f>
        <v>185.55693917474639</v>
      </c>
      <c r="T30" s="80">
        <f t="shared" si="47"/>
        <v>306.45220213026676</v>
      </c>
      <c r="U30" s="80">
        <f t="shared" si="47"/>
        <v>311.77848879331617</v>
      </c>
      <c r="V30" s="80">
        <f t="shared" si="47"/>
        <v>455.78326080891162</v>
      </c>
      <c r="W30" s="80">
        <f t="shared" si="47"/>
        <v>440.26901647937217</v>
      </c>
      <c r="X30" s="80">
        <f t="shared" si="47"/>
        <v>273.13759233311248</v>
      </c>
      <c r="Y30" s="80">
        <f t="shared" si="47"/>
        <v>544.3804145670008</v>
      </c>
      <c r="Z30" s="81">
        <f t="shared" si="47"/>
        <v>780.49259559854522</v>
      </c>
      <c r="AA30" s="82">
        <f t="shared" si="47"/>
        <v>219.05028047851971</v>
      </c>
      <c r="AB30" s="80">
        <f t="shared" si="47"/>
        <v>368.0560425091316</v>
      </c>
      <c r="AC30" s="80">
        <f t="shared" si="47"/>
        <v>381.87457752939758</v>
      </c>
      <c r="AD30" s="80">
        <f t="shared" si="47"/>
        <v>539.20961585853456</v>
      </c>
      <c r="AE30" s="80">
        <f t="shared" si="47"/>
        <v>518.90371159800213</v>
      </c>
      <c r="AF30" s="80">
        <f t="shared" si="47"/>
        <v>332.31671198883765</v>
      </c>
      <c r="AG30" s="80">
        <f t="shared" si="47"/>
        <v>635.69215483255005</v>
      </c>
      <c r="AH30" s="80">
        <f t="shared" si="47"/>
        <v>926.45768630580369</v>
      </c>
      <c r="AI30" s="78">
        <v>1600</v>
      </c>
      <c r="AJ30" s="79">
        <f t="shared" ref="AJ30:AY30" si="48">AJ$24/1000*$AI30</f>
        <v>252.83425010924896</v>
      </c>
      <c r="AK30" s="80">
        <f t="shared" si="48"/>
        <v>435.23262904788515</v>
      </c>
      <c r="AL30" s="80">
        <f t="shared" si="48"/>
        <v>449.13337001674762</v>
      </c>
      <c r="AM30" s="80">
        <f t="shared" si="48"/>
        <v>616.2320226495566</v>
      </c>
      <c r="AN30" s="80">
        <f t="shared" si="48"/>
        <v>587.2181680622557</v>
      </c>
      <c r="AO30" s="80">
        <f t="shared" si="48"/>
        <v>389.26574886274346</v>
      </c>
      <c r="AP30" s="80">
        <f t="shared" si="48"/>
        <v>717.95341025054984</v>
      </c>
      <c r="AQ30" s="81">
        <f t="shared" si="48"/>
        <v>1058.4724252670233</v>
      </c>
      <c r="AR30" s="82">
        <f t="shared" si="48"/>
        <v>358.79561578281971</v>
      </c>
      <c r="AS30" s="80">
        <f t="shared" si="48"/>
        <v>605.77608995012292</v>
      </c>
      <c r="AT30" s="80">
        <f t="shared" si="48"/>
        <v>611.99115568161244</v>
      </c>
      <c r="AU30" s="80">
        <f t="shared" si="48"/>
        <v>808.11628074335908</v>
      </c>
      <c r="AV30" s="80">
        <f t="shared" si="48"/>
        <v>718.60340149024842</v>
      </c>
      <c r="AW30" s="80">
        <f t="shared" si="48"/>
        <v>538.8084013544684</v>
      </c>
      <c r="AX30" s="80">
        <f t="shared" si="48"/>
        <v>912.43338955147522</v>
      </c>
      <c r="AY30" s="80">
        <f t="shared" si="48"/>
        <v>1360.3637609332602</v>
      </c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</row>
    <row r="31" spans="1:77" ht="15.75" customHeight="1" x14ac:dyDescent="0.3">
      <c r="A31" s="51">
        <v>1700</v>
      </c>
      <c r="B31" s="52">
        <f t="shared" ref="B31:Q31" si="49">B$24/1000*$A31</f>
        <v>111.61042029006848</v>
      </c>
      <c r="C31" s="53">
        <f t="shared" si="49"/>
        <v>196.08765249688659</v>
      </c>
      <c r="D31" s="53">
        <f t="shared" si="49"/>
        <v>190.89876565217264</v>
      </c>
      <c r="E31" s="53">
        <f t="shared" si="49"/>
        <v>310.79137943814368</v>
      </c>
      <c r="F31" s="53">
        <f t="shared" si="49"/>
        <v>253.41557494188356</v>
      </c>
      <c r="G31" s="53">
        <f t="shared" si="49"/>
        <v>164.22945881204109</v>
      </c>
      <c r="H31" s="53">
        <f t="shared" si="49"/>
        <v>322.81364868562309</v>
      </c>
      <c r="I31" s="54">
        <f t="shared" si="49"/>
        <v>495.55970083179864</v>
      </c>
      <c r="J31" s="55">
        <f t="shared" si="49"/>
        <v>161.81745286881917</v>
      </c>
      <c r="K31" s="53">
        <f t="shared" si="49"/>
        <v>256.14930141648955</v>
      </c>
      <c r="L31" s="53">
        <f t="shared" si="49"/>
        <v>254.82646921536815</v>
      </c>
      <c r="M31" s="53">
        <f t="shared" si="49"/>
        <v>388.84799791066257</v>
      </c>
      <c r="N31" s="53">
        <f t="shared" si="49"/>
        <v>374.4900927164262</v>
      </c>
      <c r="O31" s="53">
        <f t="shared" si="49"/>
        <v>225.427571021175</v>
      </c>
      <c r="P31" s="53">
        <f t="shared" si="49"/>
        <v>471.08853696155529</v>
      </c>
      <c r="Q31" s="53">
        <f t="shared" si="49"/>
        <v>660.41969746021653</v>
      </c>
      <c r="R31" s="51">
        <v>1700</v>
      </c>
      <c r="S31" s="52">
        <f t="shared" ref="S31:AH31" si="50">S$24/1000*$R31</f>
        <v>197.15424787316803</v>
      </c>
      <c r="T31" s="53">
        <f t="shared" si="50"/>
        <v>325.60546476340846</v>
      </c>
      <c r="U31" s="53">
        <f t="shared" si="50"/>
        <v>331.26464434289841</v>
      </c>
      <c r="V31" s="53">
        <f t="shared" si="50"/>
        <v>484.26971460946862</v>
      </c>
      <c r="W31" s="53">
        <f t="shared" si="50"/>
        <v>467.78583000933293</v>
      </c>
      <c r="X31" s="53">
        <f t="shared" si="50"/>
        <v>290.20869185393201</v>
      </c>
      <c r="Y31" s="53">
        <f t="shared" si="50"/>
        <v>578.40419047743831</v>
      </c>
      <c r="Z31" s="54">
        <f t="shared" si="50"/>
        <v>829.27338282345431</v>
      </c>
      <c r="AA31" s="55">
        <f t="shared" si="50"/>
        <v>232.74092300842719</v>
      </c>
      <c r="AB31" s="53">
        <f t="shared" si="50"/>
        <v>391.05954516595233</v>
      </c>
      <c r="AC31" s="53">
        <f t="shared" si="50"/>
        <v>405.74173862498492</v>
      </c>
      <c r="AD31" s="53">
        <f t="shared" si="50"/>
        <v>572.91021684969303</v>
      </c>
      <c r="AE31" s="53">
        <f t="shared" si="50"/>
        <v>551.33519357287719</v>
      </c>
      <c r="AF31" s="53">
        <f t="shared" si="50"/>
        <v>353.08650648814</v>
      </c>
      <c r="AG31" s="53">
        <f t="shared" si="50"/>
        <v>675.42291450958442</v>
      </c>
      <c r="AH31" s="53">
        <f t="shared" si="50"/>
        <v>984.36129169991648</v>
      </c>
      <c r="AI31" s="51">
        <v>1700</v>
      </c>
      <c r="AJ31" s="52">
        <f t="shared" ref="AJ31:AY31" si="51">AJ$24/1000*$AI31</f>
        <v>268.63639074107704</v>
      </c>
      <c r="AK31" s="53">
        <f t="shared" si="51"/>
        <v>462.43466836337797</v>
      </c>
      <c r="AL31" s="53">
        <f t="shared" si="51"/>
        <v>477.20420564279431</v>
      </c>
      <c r="AM31" s="53">
        <f t="shared" si="51"/>
        <v>654.74652406515384</v>
      </c>
      <c r="AN31" s="53">
        <f t="shared" si="51"/>
        <v>623.91930356614671</v>
      </c>
      <c r="AO31" s="53">
        <f t="shared" si="51"/>
        <v>413.59485816666495</v>
      </c>
      <c r="AP31" s="53">
        <f t="shared" si="51"/>
        <v>762.82549839120918</v>
      </c>
      <c r="AQ31" s="54">
        <f t="shared" si="51"/>
        <v>1124.6269518462123</v>
      </c>
      <c r="AR31" s="55">
        <f t="shared" si="51"/>
        <v>381.22034176924598</v>
      </c>
      <c r="AS31" s="53">
        <f t="shared" si="51"/>
        <v>643.63709557200559</v>
      </c>
      <c r="AT31" s="53">
        <f t="shared" si="51"/>
        <v>650.24060291171327</v>
      </c>
      <c r="AU31" s="53">
        <f t="shared" si="51"/>
        <v>858.62354828981904</v>
      </c>
      <c r="AV31" s="53">
        <f t="shared" si="51"/>
        <v>763.51611408338897</v>
      </c>
      <c r="AW31" s="53">
        <f t="shared" si="51"/>
        <v>572.48392643912268</v>
      </c>
      <c r="AX31" s="53">
        <f t="shared" si="51"/>
        <v>969.46047639844244</v>
      </c>
      <c r="AY31" s="53">
        <f t="shared" si="51"/>
        <v>1445.3864959915891</v>
      </c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</row>
    <row r="32" spans="1:77" ht="15.75" customHeight="1" x14ac:dyDescent="0.3">
      <c r="A32" s="57">
        <v>1800</v>
      </c>
      <c r="B32" s="58">
        <f t="shared" ref="B32:Q32" si="52">B$24/1000*$A32</f>
        <v>118.17573913066073</v>
      </c>
      <c r="C32" s="59">
        <f t="shared" si="52"/>
        <v>207.6222202908211</v>
      </c>
      <c r="D32" s="59">
        <f t="shared" si="52"/>
        <v>202.1281048081828</v>
      </c>
      <c r="E32" s="59">
        <f t="shared" si="52"/>
        <v>329.07322528744623</v>
      </c>
      <c r="F32" s="59">
        <f t="shared" si="52"/>
        <v>268.32237346787673</v>
      </c>
      <c r="G32" s="59">
        <f t="shared" si="52"/>
        <v>173.89001521274938</v>
      </c>
      <c r="H32" s="59">
        <f t="shared" si="52"/>
        <v>341.8026868436009</v>
      </c>
      <c r="I32" s="60">
        <f t="shared" si="52"/>
        <v>524.71027146896324</v>
      </c>
      <c r="J32" s="61">
        <f t="shared" si="52"/>
        <v>171.336126566985</v>
      </c>
      <c r="K32" s="59">
        <f t="shared" si="52"/>
        <v>271.2169073821654</v>
      </c>
      <c r="L32" s="59">
        <f t="shared" si="52"/>
        <v>269.81626152215449</v>
      </c>
      <c r="M32" s="59">
        <f t="shared" si="52"/>
        <v>411.72140955246624</v>
      </c>
      <c r="N32" s="59">
        <f t="shared" si="52"/>
        <v>396.51892169974536</v>
      </c>
      <c r="O32" s="59">
        <f t="shared" si="52"/>
        <v>238.68801637536177</v>
      </c>
      <c r="P32" s="59">
        <f t="shared" si="52"/>
        <v>498.79962737105853</v>
      </c>
      <c r="Q32" s="59">
        <f t="shared" si="52"/>
        <v>699.26791495787631</v>
      </c>
      <c r="R32" s="57">
        <v>1800</v>
      </c>
      <c r="S32" s="58">
        <f t="shared" ref="S32:AH32" si="53">S$24/1000*$R32</f>
        <v>208.75155657158967</v>
      </c>
      <c r="T32" s="59">
        <f t="shared" si="53"/>
        <v>344.75872739655011</v>
      </c>
      <c r="U32" s="59">
        <f t="shared" si="53"/>
        <v>350.7507998924807</v>
      </c>
      <c r="V32" s="59">
        <f t="shared" si="53"/>
        <v>512.75616841002557</v>
      </c>
      <c r="W32" s="59">
        <f t="shared" si="53"/>
        <v>495.30264353929368</v>
      </c>
      <c r="X32" s="59">
        <f t="shared" si="53"/>
        <v>307.27979137475154</v>
      </c>
      <c r="Y32" s="59">
        <f t="shared" si="53"/>
        <v>612.42796638787581</v>
      </c>
      <c r="Z32" s="60">
        <f t="shared" si="53"/>
        <v>878.0541700483634</v>
      </c>
      <c r="AA32" s="61">
        <f t="shared" si="53"/>
        <v>246.43156553833467</v>
      </c>
      <c r="AB32" s="59">
        <f t="shared" si="53"/>
        <v>414.06304782277306</v>
      </c>
      <c r="AC32" s="59">
        <f t="shared" si="53"/>
        <v>429.60889972057231</v>
      </c>
      <c r="AD32" s="59">
        <f t="shared" si="53"/>
        <v>606.6108178408515</v>
      </c>
      <c r="AE32" s="59">
        <f t="shared" si="53"/>
        <v>583.76667554775236</v>
      </c>
      <c r="AF32" s="59">
        <f t="shared" si="53"/>
        <v>373.85630098744235</v>
      </c>
      <c r="AG32" s="59">
        <f t="shared" si="53"/>
        <v>715.15367418661879</v>
      </c>
      <c r="AH32" s="59">
        <f t="shared" si="53"/>
        <v>1042.2648970940293</v>
      </c>
      <c r="AI32" s="57">
        <v>1800</v>
      </c>
      <c r="AJ32" s="58">
        <f t="shared" ref="AJ32:AY32" si="54">AJ$24/1000*$AI32</f>
        <v>284.43853137290506</v>
      </c>
      <c r="AK32" s="59">
        <f t="shared" si="54"/>
        <v>489.63670767887078</v>
      </c>
      <c r="AL32" s="59">
        <f t="shared" si="54"/>
        <v>505.27504126884105</v>
      </c>
      <c r="AM32" s="59">
        <f t="shared" si="54"/>
        <v>693.26102548075119</v>
      </c>
      <c r="AN32" s="59">
        <f t="shared" si="54"/>
        <v>660.62043907003761</v>
      </c>
      <c r="AO32" s="59">
        <f t="shared" si="54"/>
        <v>437.92396747058643</v>
      </c>
      <c r="AP32" s="59">
        <f t="shared" si="54"/>
        <v>807.69758653186864</v>
      </c>
      <c r="AQ32" s="60">
        <f t="shared" si="54"/>
        <v>1190.7814784254012</v>
      </c>
      <c r="AR32" s="61">
        <f t="shared" si="54"/>
        <v>403.64506775567219</v>
      </c>
      <c r="AS32" s="59">
        <f t="shared" si="54"/>
        <v>681.49810119388826</v>
      </c>
      <c r="AT32" s="59">
        <f t="shared" si="54"/>
        <v>688.49005014181409</v>
      </c>
      <c r="AU32" s="59">
        <f t="shared" si="54"/>
        <v>909.130815836279</v>
      </c>
      <c r="AV32" s="59">
        <f t="shared" si="54"/>
        <v>808.42882667652941</v>
      </c>
      <c r="AW32" s="59">
        <f t="shared" si="54"/>
        <v>606.15945152377697</v>
      </c>
      <c r="AX32" s="59">
        <f t="shared" si="54"/>
        <v>1026.4875632454095</v>
      </c>
      <c r="AY32" s="59">
        <f t="shared" si="54"/>
        <v>1530.4092310499179</v>
      </c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</row>
    <row r="33" spans="1:77" ht="15.75" customHeight="1" x14ac:dyDescent="0.3">
      <c r="A33" s="51">
        <v>1900</v>
      </c>
      <c r="B33" s="52">
        <f t="shared" ref="B33:Q33" si="55">B$24/1000*$A33</f>
        <v>124.741057971253</v>
      </c>
      <c r="C33" s="53">
        <f t="shared" si="55"/>
        <v>219.15678808475559</v>
      </c>
      <c r="D33" s="53">
        <f t="shared" si="55"/>
        <v>213.35744396419295</v>
      </c>
      <c r="E33" s="53">
        <f t="shared" si="55"/>
        <v>347.35507113674879</v>
      </c>
      <c r="F33" s="53">
        <f t="shared" si="55"/>
        <v>283.22917199386984</v>
      </c>
      <c r="G33" s="53">
        <f t="shared" si="55"/>
        <v>183.55057161345769</v>
      </c>
      <c r="H33" s="53">
        <f t="shared" si="55"/>
        <v>360.79172500157875</v>
      </c>
      <c r="I33" s="54">
        <f t="shared" si="55"/>
        <v>553.86084210612785</v>
      </c>
      <c r="J33" s="55">
        <f t="shared" si="55"/>
        <v>180.85480026515083</v>
      </c>
      <c r="K33" s="53">
        <f t="shared" si="55"/>
        <v>286.28451334784125</v>
      </c>
      <c r="L33" s="53">
        <f t="shared" si="55"/>
        <v>284.80605382894089</v>
      </c>
      <c r="M33" s="53">
        <f t="shared" si="55"/>
        <v>434.59482119426997</v>
      </c>
      <c r="N33" s="53">
        <f t="shared" si="55"/>
        <v>418.54775068306458</v>
      </c>
      <c r="O33" s="53">
        <f t="shared" si="55"/>
        <v>251.94846172954851</v>
      </c>
      <c r="P33" s="53">
        <f t="shared" si="55"/>
        <v>526.51071778056178</v>
      </c>
      <c r="Q33" s="53">
        <f t="shared" si="55"/>
        <v>738.1161324555361</v>
      </c>
      <c r="R33" s="51">
        <v>1900</v>
      </c>
      <c r="S33" s="52">
        <f t="shared" ref="S33:AH33" si="56">S$24/1000*$R33</f>
        <v>220.34886527001132</v>
      </c>
      <c r="T33" s="53">
        <f t="shared" si="56"/>
        <v>363.91199002969182</v>
      </c>
      <c r="U33" s="53">
        <f t="shared" si="56"/>
        <v>370.23695544206294</v>
      </c>
      <c r="V33" s="53">
        <f t="shared" si="56"/>
        <v>541.24262221058257</v>
      </c>
      <c r="W33" s="53">
        <f t="shared" si="56"/>
        <v>522.81945706925444</v>
      </c>
      <c r="X33" s="53">
        <f t="shared" si="56"/>
        <v>324.35089089557107</v>
      </c>
      <c r="Y33" s="53">
        <f t="shared" si="56"/>
        <v>646.45174229831343</v>
      </c>
      <c r="Z33" s="54">
        <f t="shared" si="56"/>
        <v>926.83495727327249</v>
      </c>
      <c r="AA33" s="55">
        <f t="shared" si="56"/>
        <v>260.12220806824217</v>
      </c>
      <c r="AB33" s="53">
        <f t="shared" si="56"/>
        <v>437.06655047959379</v>
      </c>
      <c r="AC33" s="53">
        <f t="shared" si="56"/>
        <v>453.47606081615965</v>
      </c>
      <c r="AD33" s="53">
        <f t="shared" si="56"/>
        <v>640.31141883200985</v>
      </c>
      <c r="AE33" s="53">
        <f t="shared" si="56"/>
        <v>616.19815752262753</v>
      </c>
      <c r="AF33" s="53">
        <f t="shared" si="56"/>
        <v>394.6260954867447</v>
      </c>
      <c r="AG33" s="53">
        <f t="shared" si="56"/>
        <v>754.88443386365316</v>
      </c>
      <c r="AH33" s="53">
        <f t="shared" si="56"/>
        <v>1100.1685024881419</v>
      </c>
      <c r="AI33" s="51">
        <v>1900</v>
      </c>
      <c r="AJ33" s="52">
        <f t="shared" ref="AJ33:AY33" si="57">AJ$24/1000*$AI33</f>
        <v>300.24067200473314</v>
      </c>
      <c r="AK33" s="53">
        <f t="shared" si="57"/>
        <v>516.83874699436365</v>
      </c>
      <c r="AL33" s="53">
        <f t="shared" si="57"/>
        <v>533.34587689488774</v>
      </c>
      <c r="AM33" s="53">
        <f t="shared" si="57"/>
        <v>731.77552689634842</v>
      </c>
      <c r="AN33" s="53">
        <f t="shared" si="57"/>
        <v>697.32157457392861</v>
      </c>
      <c r="AO33" s="53">
        <f t="shared" si="57"/>
        <v>462.25307677450786</v>
      </c>
      <c r="AP33" s="53">
        <f t="shared" si="57"/>
        <v>852.56967467252798</v>
      </c>
      <c r="AQ33" s="54">
        <f t="shared" si="57"/>
        <v>1256.9360050045902</v>
      </c>
      <c r="AR33" s="55">
        <f t="shared" si="57"/>
        <v>426.06979374209845</v>
      </c>
      <c r="AS33" s="53">
        <f t="shared" si="57"/>
        <v>719.35910681577093</v>
      </c>
      <c r="AT33" s="53">
        <f t="shared" si="57"/>
        <v>726.73949737191481</v>
      </c>
      <c r="AU33" s="53">
        <f t="shared" si="57"/>
        <v>959.63808338273896</v>
      </c>
      <c r="AV33" s="53">
        <f t="shared" si="57"/>
        <v>853.34153926966997</v>
      </c>
      <c r="AW33" s="53">
        <f t="shared" si="57"/>
        <v>639.83497660843113</v>
      </c>
      <c r="AX33" s="53">
        <f t="shared" si="57"/>
        <v>1083.5146500923768</v>
      </c>
      <c r="AY33" s="53">
        <f t="shared" si="57"/>
        <v>1615.4319661082466</v>
      </c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</row>
    <row r="34" spans="1:77" ht="15.75" customHeight="1" x14ac:dyDescent="0.3">
      <c r="A34" s="91">
        <v>2000</v>
      </c>
      <c r="B34" s="92">
        <f t="shared" ref="B34:Q34" si="58">B$24/1000*$A34</f>
        <v>131.30637681184527</v>
      </c>
      <c r="C34" s="103">
        <f t="shared" si="58"/>
        <v>230.6913558786901</v>
      </c>
      <c r="D34" s="103">
        <f t="shared" si="58"/>
        <v>224.58678312020311</v>
      </c>
      <c r="E34" s="103">
        <f t="shared" si="58"/>
        <v>365.6369169860514</v>
      </c>
      <c r="F34" s="103">
        <f t="shared" si="58"/>
        <v>298.13597051986301</v>
      </c>
      <c r="G34" s="103">
        <f t="shared" si="58"/>
        <v>193.21112801416598</v>
      </c>
      <c r="H34" s="103">
        <f t="shared" si="58"/>
        <v>379.78076315955656</v>
      </c>
      <c r="I34" s="104">
        <f t="shared" si="58"/>
        <v>583.01141274329245</v>
      </c>
      <c r="J34" s="105">
        <f t="shared" si="58"/>
        <v>190.37347396331666</v>
      </c>
      <c r="K34" s="103">
        <f t="shared" si="58"/>
        <v>301.35211931351711</v>
      </c>
      <c r="L34" s="103">
        <f t="shared" si="58"/>
        <v>299.79584613572723</v>
      </c>
      <c r="M34" s="103">
        <f t="shared" si="58"/>
        <v>457.46823283607364</v>
      </c>
      <c r="N34" s="103">
        <f t="shared" si="58"/>
        <v>440.57657966638374</v>
      </c>
      <c r="O34" s="103">
        <f t="shared" si="58"/>
        <v>265.20890708373531</v>
      </c>
      <c r="P34" s="103">
        <f t="shared" si="58"/>
        <v>554.22180819006508</v>
      </c>
      <c r="Q34" s="103">
        <f t="shared" si="58"/>
        <v>776.96434995319589</v>
      </c>
      <c r="R34" s="91">
        <v>2000</v>
      </c>
      <c r="S34" s="92">
        <f t="shared" ref="S34:AH34" si="59">S$24/1000*$R34</f>
        <v>231.94617396843299</v>
      </c>
      <c r="T34" s="103">
        <f t="shared" si="59"/>
        <v>383.06525266283347</v>
      </c>
      <c r="U34" s="103">
        <f t="shared" si="59"/>
        <v>389.72311099164517</v>
      </c>
      <c r="V34" s="103">
        <f t="shared" si="59"/>
        <v>569.72907601113957</v>
      </c>
      <c r="W34" s="103">
        <f t="shared" si="59"/>
        <v>550.33627059921514</v>
      </c>
      <c r="X34" s="103">
        <f t="shared" si="59"/>
        <v>341.4219904163906</v>
      </c>
      <c r="Y34" s="103">
        <f t="shared" si="59"/>
        <v>680.47551820875094</v>
      </c>
      <c r="Z34" s="104">
        <f t="shared" si="59"/>
        <v>975.61574449818158</v>
      </c>
      <c r="AA34" s="105">
        <f t="shared" si="59"/>
        <v>273.81285059814962</v>
      </c>
      <c r="AB34" s="103">
        <f t="shared" si="59"/>
        <v>460.07005313641451</v>
      </c>
      <c r="AC34" s="103">
        <f t="shared" si="59"/>
        <v>477.34322191174698</v>
      </c>
      <c r="AD34" s="103">
        <f t="shared" si="59"/>
        <v>674.01201982316832</v>
      </c>
      <c r="AE34" s="103">
        <f t="shared" si="59"/>
        <v>648.62963949750258</v>
      </c>
      <c r="AF34" s="103">
        <f t="shared" si="59"/>
        <v>415.39588998604705</v>
      </c>
      <c r="AG34" s="103">
        <f t="shared" si="59"/>
        <v>794.61519354068753</v>
      </c>
      <c r="AH34" s="103">
        <f t="shared" si="59"/>
        <v>1158.0721078822546</v>
      </c>
      <c r="AI34" s="91">
        <v>2000</v>
      </c>
      <c r="AJ34" s="92">
        <f t="shared" ref="AJ34:AY34" si="60">AJ$24/1000*$AI34</f>
        <v>316.04281263656122</v>
      </c>
      <c r="AK34" s="103">
        <f t="shared" si="60"/>
        <v>544.04078630985646</v>
      </c>
      <c r="AL34" s="103">
        <f t="shared" si="60"/>
        <v>561.41671252093454</v>
      </c>
      <c r="AM34" s="103">
        <f t="shared" si="60"/>
        <v>770.29002831194566</v>
      </c>
      <c r="AN34" s="103">
        <f t="shared" si="60"/>
        <v>734.02271007781962</v>
      </c>
      <c r="AO34" s="103">
        <f t="shared" si="60"/>
        <v>486.58218607842934</v>
      </c>
      <c r="AP34" s="103">
        <f t="shared" si="60"/>
        <v>897.44176281318732</v>
      </c>
      <c r="AQ34" s="104">
        <f t="shared" si="60"/>
        <v>1323.090531583779</v>
      </c>
      <c r="AR34" s="105">
        <f t="shared" si="60"/>
        <v>448.49451972852466</v>
      </c>
      <c r="AS34" s="103">
        <f t="shared" si="60"/>
        <v>757.2201124376536</v>
      </c>
      <c r="AT34" s="103">
        <f t="shared" si="60"/>
        <v>764.98894460201564</v>
      </c>
      <c r="AU34" s="103">
        <f t="shared" si="60"/>
        <v>1010.1453509291989</v>
      </c>
      <c r="AV34" s="103">
        <f t="shared" si="60"/>
        <v>898.25425186281052</v>
      </c>
      <c r="AW34" s="103">
        <f t="shared" si="60"/>
        <v>673.51050169308542</v>
      </c>
      <c r="AX34" s="103">
        <f t="shared" si="60"/>
        <v>1140.541736939344</v>
      </c>
      <c r="AY34" s="103">
        <f t="shared" si="60"/>
        <v>1700.4547011665754</v>
      </c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</row>
    <row r="35" spans="1:77" ht="15.75" customHeight="1" x14ac:dyDescent="0.3">
      <c r="A35" s="98">
        <v>2100</v>
      </c>
      <c r="B35" s="99">
        <f t="shared" ref="B35:Q35" si="61">B$24/1000*$A35</f>
        <v>137.87169565243752</v>
      </c>
      <c r="C35" s="100">
        <f t="shared" si="61"/>
        <v>242.22592367262462</v>
      </c>
      <c r="D35" s="100">
        <f t="shared" si="61"/>
        <v>235.81612227621326</v>
      </c>
      <c r="E35" s="100">
        <f t="shared" si="61"/>
        <v>383.91876283535396</v>
      </c>
      <c r="F35" s="100">
        <f t="shared" si="61"/>
        <v>313.04276904585618</v>
      </c>
      <c r="G35" s="100">
        <f t="shared" si="61"/>
        <v>202.8716844148743</v>
      </c>
      <c r="H35" s="100">
        <f t="shared" si="61"/>
        <v>398.76980131753436</v>
      </c>
      <c r="I35" s="101">
        <f t="shared" si="61"/>
        <v>612.16198338045706</v>
      </c>
      <c r="J35" s="102">
        <f t="shared" si="61"/>
        <v>199.89214766148251</v>
      </c>
      <c r="K35" s="100">
        <f t="shared" si="61"/>
        <v>316.41972527919296</v>
      </c>
      <c r="L35" s="100">
        <f t="shared" si="61"/>
        <v>314.78563844251363</v>
      </c>
      <c r="M35" s="100">
        <f t="shared" si="61"/>
        <v>480.34164447787731</v>
      </c>
      <c r="N35" s="100">
        <f t="shared" si="61"/>
        <v>462.60540864970295</v>
      </c>
      <c r="O35" s="100">
        <f t="shared" si="61"/>
        <v>278.46935243792205</v>
      </c>
      <c r="P35" s="100">
        <f t="shared" si="61"/>
        <v>581.93289859956826</v>
      </c>
      <c r="Q35" s="100">
        <f t="shared" si="61"/>
        <v>815.81256745085568</v>
      </c>
      <c r="R35" s="98">
        <v>2100</v>
      </c>
      <c r="S35" s="99">
        <f t="shared" ref="S35:AH35" si="62">S$24/1000*$R35</f>
        <v>243.54348266685463</v>
      </c>
      <c r="T35" s="100">
        <f t="shared" si="62"/>
        <v>402.21851529597512</v>
      </c>
      <c r="U35" s="100">
        <f t="shared" si="62"/>
        <v>409.20926654122746</v>
      </c>
      <c r="V35" s="100">
        <f t="shared" si="62"/>
        <v>598.21552981169646</v>
      </c>
      <c r="W35" s="100">
        <f t="shared" si="62"/>
        <v>577.85308412917595</v>
      </c>
      <c r="X35" s="100">
        <f t="shared" si="62"/>
        <v>358.49308993721013</v>
      </c>
      <c r="Y35" s="100">
        <f t="shared" si="62"/>
        <v>714.49929411918856</v>
      </c>
      <c r="Z35" s="101">
        <f t="shared" si="62"/>
        <v>1024.3965317230907</v>
      </c>
      <c r="AA35" s="102">
        <f t="shared" si="62"/>
        <v>287.50349312805713</v>
      </c>
      <c r="AB35" s="100">
        <f t="shared" si="62"/>
        <v>483.07355579323524</v>
      </c>
      <c r="AC35" s="100">
        <f t="shared" si="62"/>
        <v>501.21038300733437</v>
      </c>
      <c r="AD35" s="100">
        <f t="shared" si="62"/>
        <v>707.71262081432667</v>
      </c>
      <c r="AE35" s="100">
        <f t="shared" si="62"/>
        <v>681.06112147237775</v>
      </c>
      <c r="AF35" s="100">
        <f t="shared" si="62"/>
        <v>436.1656844853494</v>
      </c>
      <c r="AG35" s="100">
        <f t="shared" si="62"/>
        <v>834.3459532177219</v>
      </c>
      <c r="AH35" s="100">
        <f t="shared" si="62"/>
        <v>1215.9757132763675</v>
      </c>
      <c r="AI35" s="98">
        <v>2100</v>
      </c>
      <c r="AJ35" s="99">
        <f t="shared" ref="AJ35:AY35" si="63">AJ$24/1000*$AI35</f>
        <v>331.84495326838925</v>
      </c>
      <c r="AK35" s="100">
        <f t="shared" si="63"/>
        <v>571.24282562534927</v>
      </c>
      <c r="AL35" s="100">
        <f t="shared" si="63"/>
        <v>589.48754814698123</v>
      </c>
      <c r="AM35" s="100">
        <f t="shared" si="63"/>
        <v>808.80452972754301</v>
      </c>
      <c r="AN35" s="100">
        <f t="shared" si="63"/>
        <v>770.72384558171063</v>
      </c>
      <c r="AO35" s="100">
        <f t="shared" si="63"/>
        <v>510.91129538235083</v>
      </c>
      <c r="AP35" s="100">
        <f t="shared" si="63"/>
        <v>942.31385095384667</v>
      </c>
      <c r="AQ35" s="101">
        <f t="shared" si="63"/>
        <v>1389.245058162968</v>
      </c>
      <c r="AR35" s="102">
        <f t="shared" si="63"/>
        <v>470.91924571495088</v>
      </c>
      <c r="AS35" s="100">
        <f t="shared" si="63"/>
        <v>795.08111805953627</v>
      </c>
      <c r="AT35" s="100">
        <f t="shared" si="63"/>
        <v>803.23839183211635</v>
      </c>
      <c r="AU35" s="100">
        <f t="shared" si="63"/>
        <v>1060.6526184756588</v>
      </c>
      <c r="AV35" s="100">
        <f t="shared" si="63"/>
        <v>943.16696445595107</v>
      </c>
      <c r="AW35" s="100">
        <f t="shared" si="63"/>
        <v>707.1860267777397</v>
      </c>
      <c r="AX35" s="100">
        <f t="shared" si="63"/>
        <v>1197.5688237863112</v>
      </c>
      <c r="AY35" s="100">
        <f t="shared" si="63"/>
        <v>1785.4774362249041</v>
      </c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</row>
    <row r="36" spans="1:77" ht="15.75" customHeight="1" x14ac:dyDescent="0.3">
      <c r="A36" s="57">
        <v>2200</v>
      </c>
      <c r="B36" s="58">
        <f t="shared" ref="B36:Q36" si="64">B$24/1000*$A36</f>
        <v>144.43701449302978</v>
      </c>
      <c r="C36" s="59">
        <f t="shared" si="64"/>
        <v>253.76049146655913</v>
      </c>
      <c r="D36" s="59">
        <f t="shared" si="64"/>
        <v>247.04546143222342</v>
      </c>
      <c r="E36" s="59">
        <f t="shared" si="64"/>
        <v>402.20060868465652</v>
      </c>
      <c r="F36" s="59">
        <f t="shared" si="64"/>
        <v>327.94956757184934</v>
      </c>
      <c r="G36" s="59">
        <f t="shared" si="64"/>
        <v>212.53224081558258</v>
      </c>
      <c r="H36" s="59">
        <f t="shared" si="64"/>
        <v>417.75883947551222</v>
      </c>
      <c r="I36" s="60">
        <f t="shared" si="64"/>
        <v>641.31255401762178</v>
      </c>
      <c r="J36" s="61">
        <f t="shared" si="64"/>
        <v>209.41082135964834</v>
      </c>
      <c r="K36" s="59">
        <f t="shared" si="64"/>
        <v>331.48733124486887</v>
      </c>
      <c r="L36" s="59">
        <f t="shared" si="64"/>
        <v>329.77543074929997</v>
      </c>
      <c r="M36" s="59">
        <f t="shared" si="64"/>
        <v>503.21505611968098</v>
      </c>
      <c r="N36" s="59">
        <f t="shared" si="64"/>
        <v>484.63423763302211</v>
      </c>
      <c r="O36" s="59">
        <f t="shared" si="64"/>
        <v>291.7297977921088</v>
      </c>
      <c r="P36" s="59">
        <f t="shared" si="64"/>
        <v>609.64398900907156</v>
      </c>
      <c r="Q36" s="59">
        <f t="shared" si="64"/>
        <v>854.66078494851547</v>
      </c>
      <c r="R36" s="57">
        <v>2200</v>
      </c>
      <c r="S36" s="58">
        <f t="shared" ref="S36:AH36" si="65">S$24/1000*$R36</f>
        <v>255.14079136527627</v>
      </c>
      <c r="T36" s="59">
        <f t="shared" si="65"/>
        <v>421.37177792911683</v>
      </c>
      <c r="U36" s="59">
        <f t="shared" si="65"/>
        <v>428.6954220908097</v>
      </c>
      <c r="V36" s="59">
        <f t="shared" si="65"/>
        <v>626.70198361225346</v>
      </c>
      <c r="W36" s="59">
        <f t="shared" si="65"/>
        <v>605.36989765913677</v>
      </c>
      <c r="X36" s="59">
        <f t="shared" si="65"/>
        <v>375.56418945802966</v>
      </c>
      <c r="Y36" s="59">
        <f t="shared" si="65"/>
        <v>748.52307002962607</v>
      </c>
      <c r="Z36" s="60">
        <f t="shared" si="65"/>
        <v>1073.1773189479998</v>
      </c>
      <c r="AA36" s="61">
        <f t="shared" si="65"/>
        <v>301.19413565796458</v>
      </c>
      <c r="AB36" s="59">
        <f t="shared" si="65"/>
        <v>506.07705845005597</v>
      </c>
      <c r="AC36" s="59">
        <f t="shared" si="65"/>
        <v>525.07754410292171</v>
      </c>
      <c r="AD36" s="59">
        <f t="shared" si="65"/>
        <v>741.41322180548514</v>
      </c>
      <c r="AE36" s="59">
        <f t="shared" si="65"/>
        <v>713.49260344725292</v>
      </c>
      <c r="AF36" s="59">
        <f t="shared" si="65"/>
        <v>456.93547898465175</v>
      </c>
      <c r="AG36" s="59">
        <f t="shared" si="65"/>
        <v>874.07671289475627</v>
      </c>
      <c r="AH36" s="59">
        <f t="shared" si="65"/>
        <v>1273.8793186704802</v>
      </c>
      <c r="AI36" s="57">
        <v>2200</v>
      </c>
      <c r="AJ36" s="58">
        <f t="shared" ref="AJ36:AY36" si="66">AJ$24/1000*$AI36</f>
        <v>347.64709390021733</v>
      </c>
      <c r="AK36" s="59">
        <f t="shared" si="66"/>
        <v>598.44486494084208</v>
      </c>
      <c r="AL36" s="59">
        <f t="shared" si="66"/>
        <v>617.55838377302791</v>
      </c>
      <c r="AM36" s="59">
        <f t="shared" si="66"/>
        <v>847.31903114314025</v>
      </c>
      <c r="AN36" s="59">
        <f t="shared" si="66"/>
        <v>807.42498108560153</v>
      </c>
      <c r="AO36" s="59">
        <f t="shared" si="66"/>
        <v>535.24040468627231</v>
      </c>
      <c r="AP36" s="59">
        <f t="shared" si="66"/>
        <v>987.18593909450601</v>
      </c>
      <c r="AQ36" s="60">
        <f t="shared" si="66"/>
        <v>1455.399584742157</v>
      </c>
      <c r="AR36" s="61">
        <f t="shared" si="66"/>
        <v>493.34397170137714</v>
      </c>
      <c r="AS36" s="59">
        <f t="shared" si="66"/>
        <v>832.94212368141905</v>
      </c>
      <c r="AT36" s="59">
        <f t="shared" si="66"/>
        <v>841.48783906221718</v>
      </c>
      <c r="AU36" s="59">
        <f t="shared" si="66"/>
        <v>1111.1598860221188</v>
      </c>
      <c r="AV36" s="59">
        <f t="shared" si="66"/>
        <v>988.07967704909152</v>
      </c>
      <c r="AW36" s="59">
        <f t="shared" si="66"/>
        <v>740.86155186239398</v>
      </c>
      <c r="AX36" s="59">
        <f t="shared" si="66"/>
        <v>1254.5959106332784</v>
      </c>
      <c r="AY36" s="59">
        <f t="shared" si="66"/>
        <v>1870.5001712832329</v>
      </c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</row>
    <row r="37" spans="1:77" ht="15.75" customHeight="1" x14ac:dyDescent="0.3">
      <c r="A37" s="51">
        <v>2300</v>
      </c>
      <c r="B37" s="52">
        <f t="shared" ref="B37:Q37" si="67">B$24/1000*$A37</f>
        <v>151.00233333362206</v>
      </c>
      <c r="C37" s="53">
        <f t="shared" si="67"/>
        <v>265.29505926049364</v>
      </c>
      <c r="D37" s="53">
        <f t="shared" si="67"/>
        <v>258.27480058823357</v>
      </c>
      <c r="E37" s="53">
        <f t="shared" si="67"/>
        <v>420.48245453395907</v>
      </c>
      <c r="F37" s="53">
        <f t="shared" si="67"/>
        <v>342.85636609784245</v>
      </c>
      <c r="G37" s="53">
        <f t="shared" si="67"/>
        <v>222.19279721629087</v>
      </c>
      <c r="H37" s="53">
        <f t="shared" si="67"/>
        <v>436.74787763349002</v>
      </c>
      <c r="I37" s="54">
        <f t="shared" si="67"/>
        <v>670.46312465478638</v>
      </c>
      <c r="J37" s="55">
        <f t="shared" si="67"/>
        <v>218.92949505781417</v>
      </c>
      <c r="K37" s="53">
        <f t="shared" si="67"/>
        <v>346.55493721054472</v>
      </c>
      <c r="L37" s="53">
        <f t="shared" si="67"/>
        <v>344.76522305608631</v>
      </c>
      <c r="M37" s="53">
        <f t="shared" si="67"/>
        <v>526.08846776148471</v>
      </c>
      <c r="N37" s="53">
        <f t="shared" si="67"/>
        <v>506.66306661634133</v>
      </c>
      <c r="O37" s="53">
        <f t="shared" si="67"/>
        <v>304.9902431462956</v>
      </c>
      <c r="P37" s="53">
        <f t="shared" si="67"/>
        <v>637.35507941857486</v>
      </c>
      <c r="Q37" s="53">
        <f t="shared" si="67"/>
        <v>893.50900244617526</v>
      </c>
      <c r="R37" s="51">
        <v>2300</v>
      </c>
      <c r="S37" s="52">
        <f t="shared" ref="S37:AH37" si="68">S$24/1000*$R37</f>
        <v>266.73810006369791</v>
      </c>
      <c r="T37" s="53">
        <f t="shared" si="68"/>
        <v>440.52504056225848</v>
      </c>
      <c r="U37" s="53">
        <f t="shared" si="68"/>
        <v>448.18157764039199</v>
      </c>
      <c r="V37" s="53">
        <f t="shared" si="68"/>
        <v>655.18843741281046</v>
      </c>
      <c r="W37" s="53">
        <f t="shared" si="68"/>
        <v>632.88671118909747</v>
      </c>
      <c r="X37" s="53">
        <f t="shared" si="68"/>
        <v>392.63528897884919</v>
      </c>
      <c r="Y37" s="53">
        <f t="shared" si="68"/>
        <v>782.54684594006358</v>
      </c>
      <c r="Z37" s="54">
        <f t="shared" si="68"/>
        <v>1121.9581061729089</v>
      </c>
      <c r="AA37" s="55">
        <f t="shared" si="68"/>
        <v>314.88477818787209</v>
      </c>
      <c r="AB37" s="53">
        <f t="shared" si="68"/>
        <v>529.08056110687676</v>
      </c>
      <c r="AC37" s="53">
        <f t="shared" si="68"/>
        <v>548.94470519850904</v>
      </c>
      <c r="AD37" s="53">
        <f t="shared" si="68"/>
        <v>775.11382279664349</v>
      </c>
      <c r="AE37" s="53">
        <f t="shared" si="68"/>
        <v>745.92408542212797</v>
      </c>
      <c r="AF37" s="53">
        <f t="shared" si="68"/>
        <v>477.7052734839541</v>
      </c>
      <c r="AG37" s="53">
        <f t="shared" si="68"/>
        <v>913.80747257179064</v>
      </c>
      <c r="AH37" s="53">
        <f t="shared" si="68"/>
        <v>1331.7829240645929</v>
      </c>
      <c r="AI37" s="51">
        <v>2300</v>
      </c>
      <c r="AJ37" s="52">
        <f t="shared" ref="AJ37:AY37" si="69">AJ$24/1000*$AI37</f>
        <v>363.44923453204535</v>
      </c>
      <c r="AK37" s="53">
        <f t="shared" si="69"/>
        <v>625.64690425633489</v>
      </c>
      <c r="AL37" s="53">
        <f t="shared" si="69"/>
        <v>645.62921939907471</v>
      </c>
      <c r="AM37" s="53">
        <f t="shared" si="69"/>
        <v>885.8335325587376</v>
      </c>
      <c r="AN37" s="53">
        <f t="shared" si="69"/>
        <v>844.12611658949254</v>
      </c>
      <c r="AO37" s="53">
        <f t="shared" si="69"/>
        <v>559.56951399019374</v>
      </c>
      <c r="AP37" s="53">
        <f t="shared" si="69"/>
        <v>1032.0580272351654</v>
      </c>
      <c r="AQ37" s="54">
        <f t="shared" si="69"/>
        <v>1521.554111321346</v>
      </c>
      <c r="AR37" s="55">
        <f t="shared" si="69"/>
        <v>515.76869768780341</v>
      </c>
      <c r="AS37" s="53">
        <f t="shared" si="69"/>
        <v>870.80312930330172</v>
      </c>
      <c r="AT37" s="53">
        <f t="shared" si="69"/>
        <v>879.737286292318</v>
      </c>
      <c r="AU37" s="53">
        <f t="shared" si="69"/>
        <v>1161.6671535685787</v>
      </c>
      <c r="AV37" s="53">
        <f t="shared" si="69"/>
        <v>1032.992389642232</v>
      </c>
      <c r="AW37" s="53">
        <f t="shared" si="69"/>
        <v>774.53707694704826</v>
      </c>
      <c r="AX37" s="53">
        <f t="shared" si="69"/>
        <v>1311.6229974802457</v>
      </c>
      <c r="AY37" s="53">
        <f t="shared" si="69"/>
        <v>1955.5229063415618</v>
      </c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</row>
    <row r="38" spans="1:77" ht="15.75" customHeight="1" x14ac:dyDescent="0.3">
      <c r="A38" s="57">
        <v>2400</v>
      </c>
      <c r="B38" s="58">
        <f t="shared" ref="B38:Q38" si="70">B$24/1000*$A38</f>
        <v>157.56765217421432</v>
      </c>
      <c r="C38" s="59">
        <f t="shared" si="70"/>
        <v>276.8296270544281</v>
      </c>
      <c r="D38" s="59">
        <f t="shared" si="70"/>
        <v>269.50413974424373</v>
      </c>
      <c r="E38" s="59">
        <f t="shared" si="70"/>
        <v>438.76430038326168</v>
      </c>
      <c r="F38" s="59">
        <f t="shared" si="70"/>
        <v>357.76316462383562</v>
      </c>
      <c r="G38" s="59">
        <f t="shared" si="70"/>
        <v>231.85335361699919</v>
      </c>
      <c r="H38" s="59">
        <f t="shared" si="70"/>
        <v>455.73691579146788</v>
      </c>
      <c r="I38" s="60">
        <f t="shared" si="70"/>
        <v>699.61369529195099</v>
      </c>
      <c r="J38" s="61">
        <f t="shared" si="70"/>
        <v>228.44816875597999</v>
      </c>
      <c r="K38" s="59">
        <f t="shared" si="70"/>
        <v>361.62254317622057</v>
      </c>
      <c r="L38" s="59">
        <f t="shared" si="70"/>
        <v>359.75501536287271</v>
      </c>
      <c r="M38" s="59">
        <f t="shared" si="70"/>
        <v>548.96187940328832</v>
      </c>
      <c r="N38" s="59">
        <f t="shared" si="70"/>
        <v>528.69189559966048</v>
      </c>
      <c r="O38" s="59">
        <f t="shared" si="70"/>
        <v>318.25068850048234</v>
      </c>
      <c r="P38" s="59">
        <f t="shared" si="70"/>
        <v>665.06616982807805</v>
      </c>
      <c r="Q38" s="59">
        <f t="shared" si="70"/>
        <v>932.35721994383505</v>
      </c>
      <c r="R38" s="57">
        <v>2400</v>
      </c>
      <c r="S38" s="58">
        <f t="shared" ref="S38:AH38" si="71">S$24/1000*$R38</f>
        <v>278.33540876211958</v>
      </c>
      <c r="T38" s="59">
        <f t="shared" si="71"/>
        <v>459.67830319540019</v>
      </c>
      <c r="U38" s="59">
        <f t="shared" si="71"/>
        <v>467.66773318997423</v>
      </c>
      <c r="V38" s="59">
        <f t="shared" si="71"/>
        <v>683.67489121336746</v>
      </c>
      <c r="W38" s="59">
        <f t="shared" si="71"/>
        <v>660.40352471905828</v>
      </c>
      <c r="X38" s="59">
        <f t="shared" si="71"/>
        <v>409.70638849966872</v>
      </c>
      <c r="Y38" s="59">
        <f t="shared" si="71"/>
        <v>816.5706218505012</v>
      </c>
      <c r="Z38" s="60">
        <f t="shared" si="71"/>
        <v>1170.7388933978179</v>
      </c>
      <c r="AA38" s="61">
        <f t="shared" si="71"/>
        <v>328.57542071777959</v>
      </c>
      <c r="AB38" s="59">
        <f t="shared" si="71"/>
        <v>552.08406376369749</v>
      </c>
      <c r="AC38" s="59">
        <f t="shared" si="71"/>
        <v>572.81186629409638</v>
      </c>
      <c r="AD38" s="59">
        <f t="shared" si="71"/>
        <v>808.81442378780196</v>
      </c>
      <c r="AE38" s="59">
        <f t="shared" si="71"/>
        <v>778.35556739700314</v>
      </c>
      <c r="AF38" s="59">
        <f t="shared" si="71"/>
        <v>498.47506798325645</v>
      </c>
      <c r="AG38" s="59">
        <f t="shared" si="71"/>
        <v>953.53823224882501</v>
      </c>
      <c r="AH38" s="59">
        <f t="shared" si="71"/>
        <v>1389.6865294587055</v>
      </c>
      <c r="AI38" s="57">
        <v>2400</v>
      </c>
      <c r="AJ38" s="58">
        <f t="shared" ref="AJ38:AY38" si="72">AJ$24/1000*$AI38</f>
        <v>379.25137516387343</v>
      </c>
      <c r="AK38" s="59">
        <f t="shared" si="72"/>
        <v>652.8489435718277</v>
      </c>
      <c r="AL38" s="59">
        <f t="shared" si="72"/>
        <v>673.7000550251214</v>
      </c>
      <c r="AM38" s="59">
        <f t="shared" si="72"/>
        <v>924.34803397433484</v>
      </c>
      <c r="AN38" s="59">
        <f t="shared" si="72"/>
        <v>880.82725209338355</v>
      </c>
      <c r="AO38" s="59">
        <f t="shared" si="72"/>
        <v>583.89862329411517</v>
      </c>
      <c r="AP38" s="59">
        <f t="shared" si="72"/>
        <v>1076.9301153758247</v>
      </c>
      <c r="AQ38" s="60">
        <f t="shared" si="72"/>
        <v>1587.708637900535</v>
      </c>
      <c r="AR38" s="61">
        <f t="shared" si="72"/>
        <v>538.19342367422962</v>
      </c>
      <c r="AS38" s="59">
        <f t="shared" si="72"/>
        <v>908.66413492518438</v>
      </c>
      <c r="AT38" s="59">
        <f t="shared" si="72"/>
        <v>917.98673352241872</v>
      </c>
      <c r="AU38" s="59">
        <f t="shared" si="72"/>
        <v>1212.1744211150387</v>
      </c>
      <c r="AV38" s="59">
        <f t="shared" si="72"/>
        <v>1077.9051022353726</v>
      </c>
      <c r="AW38" s="59">
        <f t="shared" si="72"/>
        <v>808.21260203170254</v>
      </c>
      <c r="AX38" s="59">
        <f t="shared" si="72"/>
        <v>1368.6500843272129</v>
      </c>
      <c r="AY38" s="59">
        <f t="shared" si="72"/>
        <v>2040.5456413998904</v>
      </c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</row>
    <row r="39" spans="1:77" ht="15.75" customHeight="1" x14ac:dyDescent="0.3">
      <c r="A39" s="65">
        <v>2500</v>
      </c>
      <c r="B39" s="66">
        <f t="shared" ref="B39:Q39" si="73">B$24/1000*$A39</f>
        <v>164.13297101480657</v>
      </c>
      <c r="C39" s="67">
        <f t="shared" si="73"/>
        <v>288.36419484836262</v>
      </c>
      <c r="D39" s="67">
        <f t="shared" si="73"/>
        <v>280.73347890025389</v>
      </c>
      <c r="E39" s="67">
        <f t="shared" si="73"/>
        <v>457.04614623256424</v>
      </c>
      <c r="F39" s="67">
        <f t="shared" si="73"/>
        <v>372.66996314982879</v>
      </c>
      <c r="G39" s="67">
        <f t="shared" si="73"/>
        <v>241.51391001770747</v>
      </c>
      <c r="H39" s="67">
        <f t="shared" si="73"/>
        <v>474.72595394944568</v>
      </c>
      <c r="I39" s="68">
        <f t="shared" si="73"/>
        <v>728.7642659291156</v>
      </c>
      <c r="J39" s="69">
        <f t="shared" si="73"/>
        <v>237.96684245414582</v>
      </c>
      <c r="K39" s="67">
        <f t="shared" si="73"/>
        <v>376.69014914189643</v>
      </c>
      <c r="L39" s="67">
        <f t="shared" si="73"/>
        <v>374.74480766965905</v>
      </c>
      <c r="M39" s="67">
        <f t="shared" si="73"/>
        <v>571.83529104509205</v>
      </c>
      <c r="N39" s="67">
        <f t="shared" si="73"/>
        <v>550.72072458297964</v>
      </c>
      <c r="O39" s="67">
        <f t="shared" si="73"/>
        <v>331.51113385466914</v>
      </c>
      <c r="P39" s="67">
        <f t="shared" si="73"/>
        <v>692.77726023758134</v>
      </c>
      <c r="Q39" s="67">
        <f t="shared" si="73"/>
        <v>971.20543744149484</v>
      </c>
      <c r="R39" s="65">
        <v>2500</v>
      </c>
      <c r="S39" s="66">
        <f t="shared" ref="S39:AH39" si="74">S$24/1000*$R39</f>
        <v>289.9327174605412</v>
      </c>
      <c r="T39" s="67">
        <f t="shared" si="74"/>
        <v>478.83156582854184</v>
      </c>
      <c r="U39" s="67">
        <f t="shared" si="74"/>
        <v>487.15388873955646</v>
      </c>
      <c r="V39" s="67">
        <f t="shared" si="74"/>
        <v>712.16134501392446</v>
      </c>
      <c r="W39" s="67">
        <f t="shared" si="74"/>
        <v>687.92033824901898</v>
      </c>
      <c r="X39" s="67">
        <f t="shared" si="74"/>
        <v>426.77748802048825</v>
      </c>
      <c r="Y39" s="67">
        <f t="shared" si="74"/>
        <v>850.5943977609387</v>
      </c>
      <c r="Z39" s="68">
        <f t="shared" si="74"/>
        <v>1219.519680622727</v>
      </c>
      <c r="AA39" s="69">
        <f t="shared" si="74"/>
        <v>342.26606324768704</v>
      </c>
      <c r="AB39" s="67">
        <f t="shared" si="74"/>
        <v>575.0875664205181</v>
      </c>
      <c r="AC39" s="67">
        <f t="shared" si="74"/>
        <v>596.67902738968371</v>
      </c>
      <c r="AD39" s="67">
        <f t="shared" si="74"/>
        <v>842.51502477896031</v>
      </c>
      <c r="AE39" s="67">
        <f t="shared" si="74"/>
        <v>810.78704937187831</v>
      </c>
      <c r="AF39" s="67">
        <f t="shared" si="74"/>
        <v>519.2448624825588</v>
      </c>
      <c r="AG39" s="67">
        <f t="shared" si="74"/>
        <v>993.26899192585938</v>
      </c>
      <c r="AH39" s="67">
        <f t="shared" si="74"/>
        <v>1447.5901348528184</v>
      </c>
      <c r="AI39" s="65">
        <v>2500</v>
      </c>
      <c r="AJ39" s="66">
        <f t="shared" ref="AJ39:AY39" si="75">AJ$24/1000*$AI39</f>
        <v>395.05351579570151</v>
      </c>
      <c r="AK39" s="67">
        <f t="shared" si="75"/>
        <v>680.05098288732052</v>
      </c>
      <c r="AL39" s="67">
        <f t="shared" si="75"/>
        <v>701.77089065116809</v>
      </c>
      <c r="AM39" s="67">
        <f t="shared" si="75"/>
        <v>962.86253538993208</v>
      </c>
      <c r="AN39" s="67">
        <f t="shared" si="75"/>
        <v>917.52838759727456</v>
      </c>
      <c r="AO39" s="67">
        <f t="shared" si="75"/>
        <v>608.22773259803671</v>
      </c>
      <c r="AP39" s="67">
        <f t="shared" si="75"/>
        <v>1121.8022035164843</v>
      </c>
      <c r="AQ39" s="68">
        <f t="shared" si="75"/>
        <v>1653.8631644797238</v>
      </c>
      <c r="AR39" s="69">
        <f t="shared" si="75"/>
        <v>560.61814966065583</v>
      </c>
      <c r="AS39" s="67">
        <f t="shared" si="75"/>
        <v>946.52514054706705</v>
      </c>
      <c r="AT39" s="67">
        <f t="shared" si="75"/>
        <v>956.23618075251954</v>
      </c>
      <c r="AU39" s="67">
        <f t="shared" si="75"/>
        <v>1262.6816886614986</v>
      </c>
      <c r="AV39" s="67">
        <f t="shared" si="75"/>
        <v>1122.8178148285131</v>
      </c>
      <c r="AW39" s="67">
        <f t="shared" si="75"/>
        <v>841.88812711635683</v>
      </c>
      <c r="AX39" s="67">
        <f t="shared" si="75"/>
        <v>1425.6771711741801</v>
      </c>
      <c r="AY39" s="67">
        <f t="shared" si="75"/>
        <v>2125.5683764582191</v>
      </c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</row>
    <row r="40" spans="1:77" ht="15.75" customHeight="1" x14ac:dyDescent="0.3">
      <c r="A40" s="78">
        <v>2600</v>
      </c>
      <c r="B40" s="79">
        <f t="shared" ref="B40:Q40" si="76">B$24/1000*$A40</f>
        <v>170.69828985539883</v>
      </c>
      <c r="C40" s="80">
        <f t="shared" si="76"/>
        <v>299.89876264229713</v>
      </c>
      <c r="D40" s="80">
        <f t="shared" si="76"/>
        <v>291.96281805626404</v>
      </c>
      <c r="E40" s="80">
        <f t="shared" si="76"/>
        <v>475.3279920818668</v>
      </c>
      <c r="F40" s="80">
        <f t="shared" si="76"/>
        <v>387.5767616758219</v>
      </c>
      <c r="G40" s="80">
        <f t="shared" si="76"/>
        <v>251.17446641841579</v>
      </c>
      <c r="H40" s="80">
        <f t="shared" si="76"/>
        <v>493.71499210742354</v>
      </c>
      <c r="I40" s="81">
        <f t="shared" si="76"/>
        <v>757.9148365662802</v>
      </c>
      <c r="J40" s="82">
        <f t="shared" si="76"/>
        <v>247.48551615231167</v>
      </c>
      <c r="K40" s="80">
        <f t="shared" si="76"/>
        <v>391.75775510757228</v>
      </c>
      <c r="L40" s="80">
        <f t="shared" si="76"/>
        <v>389.73459997644539</v>
      </c>
      <c r="M40" s="80">
        <f t="shared" si="76"/>
        <v>594.70870268689566</v>
      </c>
      <c r="N40" s="80">
        <f t="shared" si="76"/>
        <v>572.74955356629891</v>
      </c>
      <c r="O40" s="80">
        <f t="shared" si="76"/>
        <v>344.77157920885588</v>
      </c>
      <c r="P40" s="80">
        <f t="shared" si="76"/>
        <v>720.48835064708453</v>
      </c>
      <c r="Q40" s="80">
        <f t="shared" si="76"/>
        <v>1010.0536549391546</v>
      </c>
      <c r="R40" s="78">
        <v>2600</v>
      </c>
      <c r="S40" s="79">
        <f t="shared" ref="S40:AH40" si="77">S$24/1000*$R40</f>
        <v>301.53002615896287</v>
      </c>
      <c r="T40" s="80">
        <f t="shared" si="77"/>
        <v>497.98482846168355</v>
      </c>
      <c r="U40" s="80">
        <f t="shared" si="77"/>
        <v>506.64004428913876</v>
      </c>
      <c r="V40" s="80">
        <f t="shared" si="77"/>
        <v>740.64779881448135</v>
      </c>
      <c r="W40" s="80">
        <f t="shared" si="77"/>
        <v>715.4371517789798</v>
      </c>
      <c r="X40" s="80">
        <f t="shared" si="77"/>
        <v>443.84858754130778</v>
      </c>
      <c r="Y40" s="80">
        <f t="shared" si="77"/>
        <v>884.61817367137621</v>
      </c>
      <c r="Z40" s="81">
        <f t="shared" si="77"/>
        <v>1268.3004678476361</v>
      </c>
      <c r="AA40" s="82">
        <f t="shared" si="77"/>
        <v>355.95670577759455</v>
      </c>
      <c r="AB40" s="80">
        <f t="shared" si="77"/>
        <v>598.09106907733883</v>
      </c>
      <c r="AC40" s="80">
        <f t="shared" si="77"/>
        <v>620.54618848527105</v>
      </c>
      <c r="AD40" s="80">
        <f t="shared" si="77"/>
        <v>876.21562577011878</v>
      </c>
      <c r="AE40" s="80">
        <f t="shared" si="77"/>
        <v>843.21853134675337</v>
      </c>
      <c r="AF40" s="80">
        <f t="shared" si="77"/>
        <v>540.01465698186121</v>
      </c>
      <c r="AG40" s="80">
        <f t="shared" si="77"/>
        <v>1032.9997516028939</v>
      </c>
      <c r="AH40" s="80">
        <f t="shared" si="77"/>
        <v>1505.4937402469311</v>
      </c>
      <c r="AI40" s="78">
        <v>2600</v>
      </c>
      <c r="AJ40" s="79">
        <f t="shared" ref="AJ40:AY40" si="78">AJ$24/1000*$AI40</f>
        <v>410.85565642752954</v>
      </c>
      <c r="AK40" s="80">
        <f t="shared" si="78"/>
        <v>707.25302220281333</v>
      </c>
      <c r="AL40" s="80">
        <f t="shared" si="78"/>
        <v>729.84172627721489</v>
      </c>
      <c r="AM40" s="80">
        <f t="shared" si="78"/>
        <v>1001.3770368055294</v>
      </c>
      <c r="AN40" s="80">
        <f t="shared" si="78"/>
        <v>954.22952310116546</v>
      </c>
      <c r="AO40" s="80">
        <f t="shared" si="78"/>
        <v>632.55684190195814</v>
      </c>
      <c r="AP40" s="80">
        <f t="shared" si="78"/>
        <v>1166.6742916571436</v>
      </c>
      <c r="AQ40" s="81">
        <f t="shared" si="78"/>
        <v>1720.0176910589128</v>
      </c>
      <c r="AR40" s="82">
        <f t="shared" si="78"/>
        <v>583.04287564708204</v>
      </c>
      <c r="AS40" s="80">
        <f t="shared" si="78"/>
        <v>984.38614616894972</v>
      </c>
      <c r="AT40" s="80">
        <f t="shared" si="78"/>
        <v>994.48562798262026</v>
      </c>
      <c r="AU40" s="80">
        <f t="shared" si="78"/>
        <v>1313.1889562079587</v>
      </c>
      <c r="AV40" s="80">
        <f t="shared" si="78"/>
        <v>1167.7305274216537</v>
      </c>
      <c r="AW40" s="80">
        <f t="shared" si="78"/>
        <v>875.56365220101111</v>
      </c>
      <c r="AX40" s="80">
        <f t="shared" si="78"/>
        <v>1482.7042580211473</v>
      </c>
      <c r="AY40" s="80">
        <f t="shared" si="78"/>
        <v>2210.5911115165482</v>
      </c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</row>
    <row r="41" spans="1:77" ht="15.75" customHeight="1" x14ac:dyDescent="0.3">
      <c r="A41" s="51">
        <v>2700</v>
      </c>
      <c r="B41" s="52">
        <f t="shared" ref="B41:Q41" si="79">B$24/1000*$A41</f>
        <v>177.26360869599111</v>
      </c>
      <c r="C41" s="53">
        <f t="shared" si="79"/>
        <v>311.43333043623164</v>
      </c>
      <c r="D41" s="53">
        <f t="shared" si="79"/>
        <v>303.1921572122742</v>
      </c>
      <c r="E41" s="53">
        <f t="shared" si="79"/>
        <v>493.60983793116935</v>
      </c>
      <c r="F41" s="53">
        <f t="shared" si="79"/>
        <v>402.48356020181507</v>
      </c>
      <c r="G41" s="53">
        <f t="shared" si="79"/>
        <v>260.83502281912411</v>
      </c>
      <c r="H41" s="53">
        <f t="shared" si="79"/>
        <v>512.70403026540134</v>
      </c>
      <c r="I41" s="54">
        <f t="shared" si="79"/>
        <v>787.06540720344481</v>
      </c>
      <c r="J41" s="55">
        <f t="shared" si="79"/>
        <v>257.00418985047747</v>
      </c>
      <c r="K41" s="53">
        <f t="shared" si="79"/>
        <v>406.82536107324813</v>
      </c>
      <c r="L41" s="53">
        <f t="shared" si="79"/>
        <v>404.72439228323179</v>
      </c>
      <c r="M41" s="53">
        <f t="shared" si="79"/>
        <v>617.58211432869939</v>
      </c>
      <c r="N41" s="53">
        <f t="shared" si="79"/>
        <v>594.77838254961807</v>
      </c>
      <c r="O41" s="53">
        <f t="shared" si="79"/>
        <v>358.03202456304263</v>
      </c>
      <c r="P41" s="53">
        <f t="shared" si="79"/>
        <v>748.19944105658783</v>
      </c>
      <c r="Q41" s="53">
        <f t="shared" si="79"/>
        <v>1048.9018724368143</v>
      </c>
      <c r="R41" s="51">
        <v>2700</v>
      </c>
      <c r="S41" s="52">
        <f t="shared" ref="S41:AH41" si="80">S$24/1000*$R41</f>
        <v>313.12733485738454</v>
      </c>
      <c r="T41" s="53">
        <f t="shared" si="80"/>
        <v>517.1380910948252</v>
      </c>
      <c r="U41" s="53">
        <f t="shared" si="80"/>
        <v>526.12619983872105</v>
      </c>
      <c r="V41" s="53">
        <f t="shared" si="80"/>
        <v>769.13425261503835</v>
      </c>
      <c r="W41" s="53">
        <f t="shared" si="80"/>
        <v>742.9539653089405</v>
      </c>
      <c r="X41" s="53">
        <f t="shared" si="80"/>
        <v>460.91968706212731</v>
      </c>
      <c r="Y41" s="53">
        <f t="shared" si="80"/>
        <v>918.64194958181383</v>
      </c>
      <c r="Z41" s="54">
        <f t="shared" si="80"/>
        <v>1317.081255072545</v>
      </c>
      <c r="AA41" s="55">
        <f t="shared" si="80"/>
        <v>369.647348307502</v>
      </c>
      <c r="AB41" s="53">
        <f t="shared" si="80"/>
        <v>621.09457173415956</v>
      </c>
      <c r="AC41" s="53">
        <f t="shared" si="80"/>
        <v>644.41334958085849</v>
      </c>
      <c r="AD41" s="53">
        <f t="shared" si="80"/>
        <v>909.91622676127713</v>
      </c>
      <c r="AE41" s="53">
        <f t="shared" si="80"/>
        <v>875.65001332162853</v>
      </c>
      <c r="AF41" s="53">
        <f t="shared" si="80"/>
        <v>560.7844514811635</v>
      </c>
      <c r="AG41" s="53">
        <f t="shared" si="80"/>
        <v>1072.7305112799281</v>
      </c>
      <c r="AH41" s="53">
        <f t="shared" si="80"/>
        <v>1563.3973456410438</v>
      </c>
      <c r="AI41" s="51">
        <v>2700</v>
      </c>
      <c r="AJ41" s="52">
        <f t="shared" ref="AJ41:AY41" si="81">AJ$24/1000*$AI41</f>
        <v>426.65779705935762</v>
      </c>
      <c r="AK41" s="53">
        <f t="shared" si="81"/>
        <v>734.45506151830614</v>
      </c>
      <c r="AL41" s="53">
        <f t="shared" si="81"/>
        <v>757.91256190326158</v>
      </c>
      <c r="AM41" s="53">
        <f t="shared" si="81"/>
        <v>1039.8915382211267</v>
      </c>
      <c r="AN41" s="53">
        <f t="shared" si="81"/>
        <v>990.93065860505646</v>
      </c>
      <c r="AO41" s="53">
        <f t="shared" si="81"/>
        <v>656.88595120587956</v>
      </c>
      <c r="AP41" s="53">
        <f t="shared" si="81"/>
        <v>1211.546379797803</v>
      </c>
      <c r="AQ41" s="54">
        <f t="shared" si="81"/>
        <v>1786.1722176381018</v>
      </c>
      <c r="AR41" s="55">
        <f t="shared" si="81"/>
        <v>605.46760163350825</v>
      </c>
      <c r="AS41" s="53">
        <f t="shared" si="81"/>
        <v>1022.2471517908324</v>
      </c>
      <c r="AT41" s="53">
        <f t="shared" si="81"/>
        <v>1032.7350752127211</v>
      </c>
      <c r="AU41" s="53">
        <f t="shared" si="81"/>
        <v>1363.6962237544185</v>
      </c>
      <c r="AV41" s="53">
        <f t="shared" si="81"/>
        <v>1212.6432400147942</v>
      </c>
      <c r="AW41" s="53">
        <f t="shared" si="81"/>
        <v>909.23917728566539</v>
      </c>
      <c r="AX41" s="53">
        <f t="shared" si="81"/>
        <v>1539.7313448681143</v>
      </c>
      <c r="AY41" s="53">
        <f t="shared" si="81"/>
        <v>2295.6138465748768</v>
      </c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</row>
    <row r="42" spans="1:77" ht="15.75" customHeight="1" x14ac:dyDescent="0.3">
      <c r="A42" s="57">
        <v>2800</v>
      </c>
      <c r="B42" s="58">
        <f t="shared" ref="B42:Q42" si="82">B$24/1000*$A42</f>
        <v>183.82892753658336</v>
      </c>
      <c r="C42" s="59">
        <f t="shared" si="82"/>
        <v>322.96789823016616</v>
      </c>
      <c r="D42" s="59">
        <f t="shared" si="82"/>
        <v>314.42149636828435</v>
      </c>
      <c r="E42" s="59">
        <f t="shared" si="82"/>
        <v>511.89168378047196</v>
      </c>
      <c r="F42" s="59">
        <f t="shared" si="82"/>
        <v>417.39035872780823</v>
      </c>
      <c r="G42" s="59">
        <f t="shared" si="82"/>
        <v>270.49557921983239</v>
      </c>
      <c r="H42" s="59">
        <f t="shared" si="82"/>
        <v>531.69306842337915</v>
      </c>
      <c r="I42" s="60">
        <f t="shared" si="82"/>
        <v>816.21597784060953</v>
      </c>
      <c r="J42" s="61">
        <f t="shared" si="82"/>
        <v>266.52286354864333</v>
      </c>
      <c r="K42" s="59">
        <f t="shared" si="82"/>
        <v>421.89296703892398</v>
      </c>
      <c r="L42" s="59">
        <f t="shared" si="82"/>
        <v>419.71418459001814</v>
      </c>
      <c r="M42" s="59">
        <f t="shared" si="82"/>
        <v>640.45552597050312</v>
      </c>
      <c r="N42" s="59">
        <f t="shared" si="82"/>
        <v>616.80721153293723</v>
      </c>
      <c r="O42" s="59">
        <f t="shared" si="82"/>
        <v>371.29246991722943</v>
      </c>
      <c r="P42" s="59">
        <f t="shared" si="82"/>
        <v>775.91053146609113</v>
      </c>
      <c r="Q42" s="59">
        <f t="shared" si="82"/>
        <v>1087.7500899344741</v>
      </c>
      <c r="R42" s="57">
        <v>2800</v>
      </c>
      <c r="S42" s="58">
        <f t="shared" ref="S42:AH42" si="83">S$24/1000*$R42</f>
        <v>324.72464355580615</v>
      </c>
      <c r="T42" s="59">
        <f t="shared" si="83"/>
        <v>536.29135372796691</v>
      </c>
      <c r="U42" s="59">
        <f t="shared" si="83"/>
        <v>545.61235538830329</v>
      </c>
      <c r="V42" s="59">
        <f t="shared" si="83"/>
        <v>797.62070641559535</v>
      </c>
      <c r="W42" s="59">
        <f t="shared" si="83"/>
        <v>770.47077883890131</v>
      </c>
      <c r="X42" s="59">
        <f t="shared" si="83"/>
        <v>477.99078658294684</v>
      </c>
      <c r="Y42" s="59">
        <f t="shared" si="83"/>
        <v>952.66572549225134</v>
      </c>
      <c r="Z42" s="60">
        <f t="shared" si="83"/>
        <v>1365.8620422974541</v>
      </c>
      <c r="AA42" s="61">
        <f t="shared" si="83"/>
        <v>383.33799083740951</v>
      </c>
      <c r="AB42" s="59">
        <f t="shared" si="83"/>
        <v>644.09807439098029</v>
      </c>
      <c r="AC42" s="59">
        <f t="shared" si="83"/>
        <v>668.28051067644583</v>
      </c>
      <c r="AD42" s="59">
        <f t="shared" si="83"/>
        <v>943.6168277524356</v>
      </c>
      <c r="AE42" s="59">
        <f t="shared" si="83"/>
        <v>908.0814952965037</v>
      </c>
      <c r="AF42" s="59">
        <f t="shared" si="83"/>
        <v>581.55424598046591</v>
      </c>
      <c r="AG42" s="59">
        <f t="shared" si="83"/>
        <v>1112.4612709569626</v>
      </c>
      <c r="AH42" s="59">
        <f t="shared" si="83"/>
        <v>1621.3009510351565</v>
      </c>
      <c r="AI42" s="57">
        <v>2800</v>
      </c>
      <c r="AJ42" s="58">
        <f t="shared" ref="AJ42:AY42" si="84">AJ$24/1000*$AI42</f>
        <v>442.4599376911857</v>
      </c>
      <c r="AK42" s="59">
        <f t="shared" si="84"/>
        <v>761.65710083379895</v>
      </c>
      <c r="AL42" s="59">
        <f t="shared" si="84"/>
        <v>785.98339752930826</v>
      </c>
      <c r="AM42" s="59">
        <f t="shared" si="84"/>
        <v>1078.406039636724</v>
      </c>
      <c r="AN42" s="59">
        <f t="shared" si="84"/>
        <v>1027.6317941089474</v>
      </c>
      <c r="AO42" s="59">
        <f t="shared" si="84"/>
        <v>681.21506050980111</v>
      </c>
      <c r="AP42" s="59">
        <f t="shared" si="84"/>
        <v>1256.4184679384623</v>
      </c>
      <c r="AQ42" s="60">
        <f t="shared" si="84"/>
        <v>1852.3267442172908</v>
      </c>
      <c r="AR42" s="61">
        <f t="shared" si="84"/>
        <v>627.89232761993458</v>
      </c>
      <c r="AS42" s="59">
        <f t="shared" si="84"/>
        <v>1060.1081574127152</v>
      </c>
      <c r="AT42" s="59">
        <f t="shared" si="84"/>
        <v>1070.9845224428218</v>
      </c>
      <c r="AU42" s="59">
        <f t="shared" si="84"/>
        <v>1414.2034913008783</v>
      </c>
      <c r="AV42" s="59">
        <f t="shared" si="84"/>
        <v>1257.5559526079346</v>
      </c>
      <c r="AW42" s="59">
        <f t="shared" si="84"/>
        <v>942.91470237031967</v>
      </c>
      <c r="AX42" s="59">
        <f t="shared" si="84"/>
        <v>1596.7584317150815</v>
      </c>
      <c r="AY42" s="59">
        <f t="shared" si="84"/>
        <v>2380.6365816332054</v>
      </c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</row>
    <row r="43" spans="1:77" ht="15.75" customHeight="1" x14ac:dyDescent="0.3">
      <c r="A43" s="51">
        <v>2900</v>
      </c>
      <c r="B43" s="52">
        <f t="shared" ref="B43:Q43" si="85">B$24/1000*$A43</f>
        <v>190.39424637717562</v>
      </c>
      <c r="C43" s="53">
        <f t="shared" si="85"/>
        <v>334.50246602410067</v>
      </c>
      <c r="D43" s="53">
        <f t="shared" si="85"/>
        <v>325.65083552429451</v>
      </c>
      <c r="E43" s="53">
        <f t="shared" si="85"/>
        <v>530.17352962977452</v>
      </c>
      <c r="F43" s="53">
        <f t="shared" si="85"/>
        <v>432.29715725380134</v>
      </c>
      <c r="G43" s="53">
        <f t="shared" si="85"/>
        <v>280.15613562054068</v>
      </c>
      <c r="H43" s="53">
        <f t="shared" si="85"/>
        <v>550.68210658135706</v>
      </c>
      <c r="I43" s="54">
        <f t="shared" si="85"/>
        <v>845.36654847777413</v>
      </c>
      <c r="J43" s="55">
        <f t="shared" si="85"/>
        <v>276.04153724680918</v>
      </c>
      <c r="K43" s="53">
        <f t="shared" si="85"/>
        <v>436.96057300459984</v>
      </c>
      <c r="L43" s="53">
        <f t="shared" si="85"/>
        <v>434.70397689680448</v>
      </c>
      <c r="M43" s="53">
        <f t="shared" si="85"/>
        <v>663.32893761230673</v>
      </c>
      <c r="N43" s="53">
        <f t="shared" si="85"/>
        <v>638.83604051625639</v>
      </c>
      <c r="O43" s="53">
        <f t="shared" si="85"/>
        <v>384.55291527141617</v>
      </c>
      <c r="P43" s="53">
        <f t="shared" si="85"/>
        <v>803.62162187559431</v>
      </c>
      <c r="Q43" s="53">
        <f t="shared" si="85"/>
        <v>1126.5983074321339</v>
      </c>
      <c r="R43" s="51">
        <v>2900</v>
      </c>
      <c r="S43" s="52">
        <f t="shared" ref="S43:AH43" si="86">S$24/1000*$R43</f>
        <v>336.32195225422782</v>
      </c>
      <c r="T43" s="53">
        <f t="shared" si="86"/>
        <v>555.4446163611085</v>
      </c>
      <c r="U43" s="53">
        <f t="shared" si="86"/>
        <v>565.09851093788552</v>
      </c>
      <c r="V43" s="53">
        <f t="shared" si="86"/>
        <v>826.10716021615235</v>
      </c>
      <c r="W43" s="53">
        <f t="shared" si="86"/>
        <v>797.98759236886201</v>
      </c>
      <c r="X43" s="53">
        <f t="shared" si="86"/>
        <v>495.06188610376637</v>
      </c>
      <c r="Y43" s="53">
        <f t="shared" si="86"/>
        <v>986.68950140268885</v>
      </c>
      <c r="Z43" s="54">
        <f t="shared" si="86"/>
        <v>1414.6428295223632</v>
      </c>
      <c r="AA43" s="55">
        <f t="shared" si="86"/>
        <v>397.02863336731696</v>
      </c>
      <c r="AB43" s="53">
        <f t="shared" si="86"/>
        <v>667.10157704780102</v>
      </c>
      <c r="AC43" s="53">
        <f t="shared" si="86"/>
        <v>692.14767177203316</v>
      </c>
      <c r="AD43" s="53">
        <f t="shared" si="86"/>
        <v>977.31742874359395</v>
      </c>
      <c r="AE43" s="53">
        <f t="shared" si="86"/>
        <v>940.51297727137876</v>
      </c>
      <c r="AF43" s="53">
        <f t="shared" si="86"/>
        <v>602.3240404797682</v>
      </c>
      <c r="AG43" s="53">
        <f t="shared" si="86"/>
        <v>1152.1920306339969</v>
      </c>
      <c r="AH43" s="53">
        <f t="shared" si="86"/>
        <v>1679.2045564292694</v>
      </c>
      <c r="AI43" s="51">
        <v>2900</v>
      </c>
      <c r="AJ43" s="52">
        <f t="shared" ref="AJ43:AY43" si="87">AJ$24/1000*$AI43</f>
        <v>458.26207832301372</v>
      </c>
      <c r="AK43" s="53">
        <f t="shared" si="87"/>
        <v>788.85914014929176</v>
      </c>
      <c r="AL43" s="53">
        <f t="shared" si="87"/>
        <v>814.05423315535506</v>
      </c>
      <c r="AM43" s="53">
        <f t="shared" si="87"/>
        <v>1116.9205410523214</v>
      </c>
      <c r="AN43" s="53">
        <f t="shared" si="87"/>
        <v>1064.3329296128384</v>
      </c>
      <c r="AO43" s="53">
        <f t="shared" si="87"/>
        <v>705.54416981372253</v>
      </c>
      <c r="AP43" s="53">
        <f t="shared" si="87"/>
        <v>1301.2905560791216</v>
      </c>
      <c r="AQ43" s="54">
        <f t="shared" si="87"/>
        <v>1918.4812707964797</v>
      </c>
      <c r="AR43" s="55">
        <f t="shared" si="87"/>
        <v>650.31705360636079</v>
      </c>
      <c r="AS43" s="53">
        <f t="shared" si="87"/>
        <v>1097.9691630345978</v>
      </c>
      <c r="AT43" s="53">
        <f t="shared" si="87"/>
        <v>1109.2339696729227</v>
      </c>
      <c r="AU43" s="53">
        <f t="shared" si="87"/>
        <v>1464.7107588473384</v>
      </c>
      <c r="AV43" s="53">
        <f t="shared" si="87"/>
        <v>1302.4686652010753</v>
      </c>
      <c r="AW43" s="53">
        <f t="shared" si="87"/>
        <v>976.59022745497396</v>
      </c>
      <c r="AX43" s="53">
        <f t="shared" si="87"/>
        <v>1653.7855185620488</v>
      </c>
      <c r="AY43" s="53">
        <f t="shared" si="87"/>
        <v>2465.6593166915345</v>
      </c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</row>
    <row r="44" spans="1:77" ht="15.75" customHeight="1" x14ac:dyDescent="0.3">
      <c r="A44" s="91">
        <v>3000</v>
      </c>
      <c r="B44" s="92">
        <f t="shared" ref="B44:Q44" si="88">B$24/1000*$A44</f>
        <v>196.9595652177679</v>
      </c>
      <c r="C44" s="103">
        <f t="shared" si="88"/>
        <v>346.03703381803518</v>
      </c>
      <c r="D44" s="103">
        <f t="shared" si="88"/>
        <v>336.88017468030466</v>
      </c>
      <c r="E44" s="103">
        <f t="shared" si="88"/>
        <v>548.45537547907713</v>
      </c>
      <c r="F44" s="103">
        <f t="shared" si="88"/>
        <v>447.20395577979451</v>
      </c>
      <c r="G44" s="103">
        <f t="shared" si="88"/>
        <v>289.81669202124897</v>
      </c>
      <c r="H44" s="103">
        <f t="shared" si="88"/>
        <v>569.67114473933486</v>
      </c>
      <c r="I44" s="104">
        <f t="shared" si="88"/>
        <v>874.51711911493874</v>
      </c>
      <c r="J44" s="105">
        <f t="shared" si="88"/>
        <v>285.56021094497498</v>
      </c>
      <c r="K44" s="103">
        <f t="shared" si="88"/>
        <v>452.02817897027569</v>
      </c>
      <c r="L44" s="103">
        <f t="shared" si="88"/>
        <v>449.69376920359088</v>
      </c>
      <c r="M44" s="103">
        <f t="shared" si="88"/>
        <v>686.20234925411046</v>
      </c>
      <c r="N44" s="103">
        <f t="shared" si="88"/>
        <v>660.86486949957566</v>
      </c>
      <c r="O44" s="103">
        <f t="shared" si="88"/>
        <v>397.81336062560291</v>
      </c>
      <c r="P44" s="103">
        <f t="shared" si="88"/>
        <v>831.33271228509761</v>
      </c>
      <c r="Q44" s="103">
        <f t="shared" si="88"/>
        <v>1165.4465249297937</v>
      </c>
      <c r="R44" s="91">
        <v>3000</v>
      </c>
      <c r="S44" s="92">
        <f t="shared" ref="S44:AH44" si="89">S$24/1000*$R44</f>
        <v>347.91926095264949</v>
      </c>
      <c r="T44" s="103">
        <f t="shared" si="89"/>
        <v>574.59787899425021</v>
      </c>
      <c r="U44" s="103">
        <f t="shared" si="89"/>
        <v>584.58466648746776</v>
      </c>
      <c r="V44" s="103">
        <f t="shared" si="89"/>
        <v>854.59361401670935</v>
      </c>
      <c r="W44" s="103">
        <f t="shared" si="89"/>
        <v>825.50440589882282</v>
      </c>
      <c r="X44" s="103">
        <f t="shared" si="89"/>
        <v>512.1329856245859</v>
      </c>
      <c r="Y44" s="103">
        <f t="shared" si="89"/>
        <v>1020.7132773131265</v>
      </c>
      <c r="Z44" s="104">
        <f t="shared" si="89"/>
        <v>1463.4236167472723</v>
      </c>
      <c r="AA44" s="105">
        <f t="shared" si="89"/>
        <v>410.71927589722446</v>
      </c>
      <c r="AB44" s="103">
        <f t="shared" si="89"/>
        <v>690.10507970462174</v>
      </c>
      <c r="AC44" s="103">
        <f t="shared" si="89"/>
        <v>716.0148328676205</v>
      </c>
      <c r="AD44" s="103">
        <f t="shared" si="89"/>
        <v>1011.0180297347524</v>
      </c>
      <c r="AE44" s="103">
        <f t="shared" si="89"/>
        <v>972.94445924625393</v>
      </c>
      <c r="AF44" s="103">
        <f t="shared" si="89"/>
        <v>623.09383497907061</v>
      </c>
      <c r="AG44" s="103">
        <f t="shared" si="89"/>
        <v>1191.9227903110313</v>
      </c>
      <c r="AH44" s="103">
        <f t="shared" si="89"/>
        <v>1737.108161823382</v>
      </c>
      <c r="AI44" s="91">
        <v>3000</v>
      </c>
      <c r="AJ44" s="92">
        <f t="shared" ref="AJ44:AY44" si="90">AJ$24/1000*$AI44</f>
        <v>474.06421895484181</v>
      </c>
      <c r="AK44" s="103">
        <f t="shared" si="90"/>
        <v>816.06117946478457</v>
      </c>
      <c r="AL44" s="103">
        <f t="shared" si="90"/>
        <v>842.12506878140175</v>
      </c>
      <c r="AM44" s="103">
        <f t="shared" si="90"/>
        <v>1155.4350424679185</v>
      </c>
      <c r="AN44" s="103">
        <f t="shared" si="90"/>
        <v>1101.0340651167294</v>
      </c>
      <c r="AO44" s="103">
        <f t="shared" si="90"/>
        <v>729.87327911764407</v>
      </c>
      <c r="AP44" s="103">
        <f t="shared" si="90"/>
        <v>1346.162644219781</v>
      </c>
      <c r="AQ44" s="104">
        <f t="shared" si="90"/>
        <v>1984.6357973756687</v>
      </c>
      <c r="AR44" s="105">
        <f t="shared" si="90"/>
        <v>672.741779592787</v>
      </c>
      <c r="AS44" s="103">
        <f t="shared" si="90"/>
        <v>1135.8301686564805</v>
      </c>
      <c r="AT44" s="103">
        <f t="shared" si="90"/>
        <v>1147.4834169030235</v>
      </c>
      <c r="AU44" s="103">
        <f t="shared" si="90"/>
        <v>1515.2180263937983</v>
      </c>
      <c r="AV44" s="103">
        <f t="shared" si="90"/>
        <v>1347.3813777942157</v>
      </c>
      <c r="AW44" s="103">
        <f t="shared" si="90"/>
        <v>1010.2657525396282</v>
      </c>
      <c r="AX44" s="103">
        <f t="shared" si="90"/>
        <v>1710.812605409016</v>
      </c>
      <c r="AY44" s="103">
        <f t="shared" si="90"/>
        <v>2550.6820517498631</v>
      </c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</row>
    <row r="45" spans="1:77" ht="15.75" customHeight="1" x14ac:dyDescent="0.3">
      <c r="A45" s="98">
        <v>3100</v>
      </c>
      <c r="B45" s="99">
        <f t="shared" ref="B45:Q45" si="91">B$24/1000*$A45</f>
        <v>203.52488405836016</v>
      </c>
      <c r="C45" s="100">
        <f t="shared" si="91"/>
        <v>357.57160161196964</v>
      </c>
      <c r="D45" s="100">
        <f t="shared" si="91"/>
        <v>348.10951383631482</v>
      </c>
      <c r="E45" s="100">
        <f t="shared" si="91"/>
        <v>566.73722132837963</v>
      </c>
      <c r="F45" s="100">
        <f t="shared" si="91"/>
        <v>462.11075430578768</v>
      </c>
      <c r="G45" s="100">
        <f t="shared" si="91"/>
        <v>299.47724842195726</v>
      </c>
      <c r="H45" s="100">
        <f t="shared" si="91"/>
        <v>588.66018289731267</v>
      </c>
      <c r="I45" s="101">
        <f t="shared" si="91"/>
        <v>903.66768975210334</v>
      </c>
      <c r="J45" s="102">
        <f t="shared" si="91"/>
        <v>295.07888464314084</v>
      </c>
      <c r="K45" s="100">
        <f t="shared" si="91"/>
        <v>467.09578493595154</v>
      </c>
      <c r="L45" s="100">
        <f t="shared" si="91"/>
        <v>464.68356151037722</v>
      </c>
      <c r="M45" s="100">
        <f t="shared" si="91"/>
        <v>709.07576089591407</v>
      </c>
      <c r="N45" s="100">
        <f t="shared" si="91"/>
        <v>682.89369848289482</v>
      </c>
      <c r="O45" s="100">
        <f t="shared" si="91"/>
        <v>411.07380597978971</v>
      </c>
      <c r="P45" s="100">
        <f t="shared" si="91"/>
        <v>859.0438026946008</v>
      </c>
      <c r="Q45" s="100">
        <f t="shared" si="91"/>
        <v>1204.2947424274537</v>
      </c>
      <c r="R45" s="98">
        <v>3100</v>
      </c>
      <c r="S45" s="99">
        <f t="shared" ref="S45:AH45" si="92">S$24/1000*$R45</f>
        <v>359.51656965107111</v>
      </c>
      <c r="T45" s="100">
        <f t="shared" si="92"/>
        <v>593.75114162739192</v>
      </c>
      <c r="U45" s="100">
        <f t="shared" si="92"/>
        <v>604.07082203705011</v>
      </c>
      <c r="V45" s="100">
        <f t="shared" si="92"/>
        <v>883.08006781726624</v>
      </c>
      <c r="W45" s="100">
        <f t="shared" si="92"/>
        <v>853.02121942878352</v>
      </c>
      <c r="X45" s="100">
        <f t="shared" si="92"/>
        <v>529.20408514540543</v>
      </c>
      <c r="Y45" s="100">
        <f t="shared" si="92"/>
        <v>1054.7370532235641</v>
      </c>
      <c r="Z45" s="101">
        <f t="shared" si="92"/>
        <v>1512.2044039721814</v>
      </c>
      <c r="AA45" s="102">
        <f t="shared" si="92"/>
        <v>424.40991842713191</v>
      </c>
      <c r="AB45" s="100">
        <f t="shared" si="92"/>
        <v>713.10858236144247</v>
      </c>
      <c r="AC45" s="100">
        <f t="shared" si="92"/>
        <v>739.88199396320783</v>
      </c>
      <c r="AD45" s="100">
        <f t="shared" si="92"/>
        <v>1044.7186307259108</v>
      </c>
      <c r="AE45" s="100">
        <f t="shared" si="92"/>
        <v>1005.3759412211291</v>
      </c>
      <c r="AF45" s="100">
        <f t="shared" si="92"/>
        <v>643.8636294783729</v>
      </c>
      <c r="AG45" s="100">
        <f t="shared" si="92"/>
        <v>1231.6535499880656</v>
      </c>
      <c r="AH45" s="100">
        <f t="shared" si="92"/>
        <v>1795.0117672174947</v>
      </c>
      <c r="AI45" s="98">
        <v>3100</v>
      </c>
      <c r="AJ45" s="99">
        <f t="shared" ref="AJ45:AY45" si="93">AJ$24/1000*$AI45</f>
        <v>489.86635958666983</v>
      </c>
      <c r="AK45" s="100">
        <f t="shared" si="93"/>
        <v>843.2632187802775</v>
      </c>
      <c r="AL45" s="100">
        <f t="shared" si="93"/>
        <v>870.19590440744844</v>
      </c>
      <c r="AM45" s="100">
        <f t="shared" si="93"/>
        <v>1193.9495438835158</v>
      </c>
      <c r="AN45" s="100">
        <f t="shared" si="93"/>
        <v>1137.7352006206204</v>
      </c>
      <c r="AO45" s="100">
        <f t="shared" si="93"/>
        <v>754.2023884215655</v>
      </c>
      <c r="AP45" s="100">
        <f t="shared" si="93"/>
        <v>1391.0347323604403</v>
      </c>
      <c r="AQ45" s="101">
        <f t="shared" si="93"/>
        <v>2050.7903239548577</v>
      </c>
      <c r="AR45" s="102">
        <f t="shared" si="93"/>
        <v>695.16650557921321</v>
      </c>
      <c r="AS45" s="100">
        <f t="shared" si="93"/>
        <v>1173.6911742783632</v>
      </c>
      <c r="AT45" s="100">
        <f t="shared" si="93"/>
        <v>1185.7328641331242</v>
      </c>
      <c r="AU45" s="100">
        <f t="shared" si="93"/>
        <v>1565.7252939402583</v>
      </c>
      <c r="AV45" s="100">
        <f t="shared" si="93"/>
        <v>1392.2940903873562</v>
      </c>
      <c r="AW45" s="100">
        <f t="shared" si="93"/>
        <v>1043.9412776242825</v>
      </c>
      <c r="AX45" s="100">
        <f t="shared" si="93"/>
        <v>1767.8396922559832</v>
      </c>
      <c r="AY45" s="100">
        <f t="shared" si="93"/>
        <v>2635.7047868081918</v>
      </c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</row>
    <row r="46" spans="1:77" ht="15.75" customHeight="1" x14ac:dyDescent="0.3">
      <c r="A46" s="57">
        <v>3200</v>
      </c>
      <c r="B46" s="58">
        <f t="shared" ref="B46:Q46" si="94">B$24/1000*$A46</f>
        <v>210.09020289895241</v>
      </c>
      <c r="C46" s="59">
        <f t="shared" si="94"/>
        <v>369.10616940590415</v>
      </c>
      <c r="D46" s="59">
        <f t="shared" si="94"/>
        <v>359.33885299232497</v>
      </c>
      <c r="E46" s="59">
        <f t="shared" si="94"/>
        <v>585.01906717768225</v>
      </c>
      <c r="F46" s="59">
        <f t="shared" si="94"/>
        <v>477.01755283178085</v>
      </c>
      <c r="G46" s="59">
        <f t="shared" si="94"/>
        <v>309.1378048226656</v>
      </c>
      <c r="H46" s="59">
        <f t="shared" si="94"/>
        <v>607.64922105529047</v>
      </c>
      <c r="I46" s="60">
        <f t="shared" si="94"/>
        <v>932.81826038926795</v>
      </c>
      <c r="J46" s="61">
        <f t="shared" si="94"/>
        <v>304.59755834130664</v>
      </c>
      <c r="K46" s="59">
        <f t="shared" si="94"/>
        <v>482.16339090162739</v>
      </c>
      <c r="L46" s="59">
        <f t="shared" si="94"/>
        <v>479.67335381716356</v>
      </c>
      <c r="M46" s="59">
        <f t="shared" si="94"/>
        <v>731.9491725377178</v>
      </c>
      <c r="N46" s="59">
        <f t="shared" si="94"/>
        <v>704.92252746621398</v>
      </c>
      <c r="O46" s="59">
        <f t="shared" si="94"/>
        <v>424.33425133397645</v>
      </c>
      <c r="P46" s="59">
        <f t="shared" si="94"/>
        <v>886.7548931041041</v>
      </c>
      <c r="Q46" s="59">
        <f t="shared" si="94"/>
        <v>1243.1429599251135</v>
      </c>
      <c r="R46" s="57">
        <v>3200</v>
      </c>
      <c r="S46" s="58">
        <f t="shared" ref="S46:AH46" si="95">S$24/1000*$R46</f>
        <v>371.11387834949278</v>
      </c>
      <c r="T46" s="59">
        <f t="shared" si="95"/>
        <v>612.90440426053351</v>
      </c>
      <c r="U46" s="59">
        <f t="shared" si="95"/>
        <v>623.55697758663234</v>
      </c>
      <c r="V46" s="59">
        <f t="shared" si="95"/>
        <v>911.56652161782324</v>
      </c>
      <c r="W46" s="59">
        <f t="shared" si="95"/>
        <v>880.53803295874434</v>
      </c>
      <c r="X46" s="59">
        <f t="shared" si="95"/>
        <v>546.27518466622496</v>
      </c>
      <c r="Y46" s="59">
        <f t="shared" si="95"/>
        <v>1088.7608291340016</v>
      </c>
      <c r="Z46" s="60">
        <f t="shared" si="95"/>
        <v>1560.9851911970904</v>
      </c>
      <c r="AA46" s="61">
        <f t="shared" si="95"/>
        <v>438.10056095703942</v>
      </c>
      <c r="AB46" s="59">
        <f t="shared" si="95"/>
        <v>736.1120850182632</v>
      </c>
      <c r="AC46" s="59">
        <f t="shared" si="95"/>
        <v>763.74915505879517</v>
      </c>
      <c r="AD46" s="59">
        <f t="shared" si="95"/>
        <v>1078.4192317170691</v>
      </c>
      <c r="AE46" s="59">
        <f t="shared" si="95"/>
        <v>1037.8074231960043</v>
      </c>
      <c r="AF46" s="59">
        <f t="shared" si="95"/>
        <v>664.63342397767531</v>
      </c>
      <c r="AG46" s="59">
        <f t="shared" si="95"/>
        <v>1271.3843096651001</v>
      </c>
      <c r="AH46" s="59">
        <f t="shared" si="95"/>
        <v>1852.9153726116074</v>
      </c>
      <c r="AI46" s="57">
        <v>3200</v>
      </c>
      <c r="AJ46" s="58">
        <f t="shared" ref="AJ46:AY46" si="96">AJ$24/1000*$AI46</f>
        <v>505.66850021849791</v>
      </c>
      <c r="AK46" s="59">
        <f t="shared" si="96"/>
        <v>870.46525809577031</v>
      </c>
      <c r="AL46" s="59">
        <f t="shared" si="96"/>
        <v>898.26674003349524</v>
      </c>
      <c r="AM46" s="59">
        <f t="shared" si="96"/>
        <v>1232.4640452991132</v>
      </c>
      <c r="AN46" s="59">
        <f t="shared" si="96"/>
        <v>1174.4363361245114</v>
      </c>
      <c r="AO46" s="59">
        <f t="shared" si="96"/>
        <v>778.53149772548693</v>
      </c>
      <c r="AP46" s="59">
        <f t="shared" si="96"/>
        <v>1435.9068205010997</v>
      </c>
      <c r="AQ46" s="60">
        <f t="shared" si="96"/>
        <v>2116.9448505340465</v>
      </c>
      <c r="AR46" s="61">
        <f t="shared" si="96"/>
        <v>717.59123156563942</v>
      </c>
      <c r="AS46" s="59">
        <f t="shared" si="96"/>
        <v>1211.5521799002458</v>
      </c>
      <c r="AT46" s="59">
        <f t="shared" si="96"/>
        <v>1223.9823113632249</v>
      </c>
      <c r="AU46" s="59">
        <f t="shared" si="96"/>
        <v>1616.2325614867182</v>
      </c>
      <c r="AV46" s="59">
        <f t="shared" si="96"/>
        <v>1437.2068029804968</v>
      </c>
      <c r="AW46" s="59">
        <f t="shared" si="96"/>
        <v>1077.6168027089368</v>
      </c>
      <c r="AX46" s="59">
        <f t="shared" si="96"/>
        <v>1824.8667791029504</v>
      </c>
      <c r="AY46" s="59">
        <f t="shared" si="96"/>
        <v>2720.7275218665204</v>
      </c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</row>
    <row r="47" spans="1:77" ht="15.75" customHeight="1" x14ac:dyDescent="0.3">
      <c r="A47" s="51">
        <v>3300</v>
      </c>
      <c r="B47" s="52">
        <f t="shared" ref="B47:Q47" si="97">B$24/1000*$A47</f>
        <v>216.65552173954467</v>
      </c>
      <c r="C47" s="53">
        <f t="shared" si="97"/>
        <v>380.64073719983867</v>
      </c>
      <c r="D47" s="53">
        <f t="shared" si="97"/>
        <v>370.56819214833513</v>
      </c>
      <c r="E47" s="53">
        <f t="shared" si="97"/>
        <v>603.30091302698474</v>
      </c>
      <c r="F47" s="53">
        <f t="shared" si="97"/>
        <v>491.92435135777396</v>
      </c>
      <c r="G47" s="53">
        <f t="shared" si="97"/>
        <v>318.79836122337389</v>
      </c>
      <c r="H47" s="53">
        <f t="shared" si="97"/>
        <v>626.63825921326827</v>
      </c>
      <c r="I47" s="54">
        <f t="shared" si="97"/>
        <v>961.96883102643255</v>
      </c>
      <c r="J47" s="55">
        <f t="shared" si="97"/>
        <v>314.11623203947249</v>
      </c>
      <c r="K47" s="53">
        <f t="shared" si="97"/>
        <v>497.23099686730325</v>
      </c>
      <c r="L47" s="53">
        <f t="shared" si="97"/>
        <v>494.66314612394996</v>
      </c>
      <c r="M47" s="53">
        <f t="shared" si="97"/>
        <v>754.82258417952153</v>
      </c>
      <c r="N47" s="53">
        <f t="shared" si="97"/>
        <v>726.95135644953314</v>
      </c>
      <c r="O47" s="53">
        <f t="shared" si="97"/>
        <v>437.59469668816325</v>
      </c>
      <c r="P47" s="53">
        <f t="shared" si="97"/>
        <v>914.4659835136074</v>
      </c>
      <c r="Q47" s="53">
        <f t="shared" si="97"/>
        <v>1281.9911774227733</v>
      </c>
      <c r="R47" s="51">
        <v>3300</v>
      </c>
      <c r="S47" s="52">
        <f t="shared" ref="S47:AH47" si="98">S$24/1000*$R47</f>
        <v>382.71118704791439</v>
      </c>
      <c r="T47" s="53">
        <f t="shared" si="98"/>
        <v>632.05766689367522</v>
      </c>
      <c r="U47" s="53">
        <f t="shared" si="98"/>
        <v>643.04313313621458</v>
      </c>
      <c r="V47" s="53">
        <f t="shared" si="98"/>
        <v>940.05297541838024</v>
      </c>
      <c r="W47" s="53">
        <f t="shared" si="98"/>
        <v>908.05484648870504</v>
      </c>
      <c r="X47" s="53">
        <f t="shared" si="98"/>
        <v>563.34628418704449</v>
      </c>
      <c r="Y47" s="53">
        <f t="shared" si="98"/>
        <v>1122.7846050444391</v>
      </c>
      <c r="Z47" s="54">
        <f t="shared" si="98"/>
        <v>1609.7659784219995</v>
      </c>
      <c r="AA47" s="55">
        <f t="shared" si="98"/>
        <v>451.79120348694693</v>
      </c>
      <c r="AB47" s="53">
        <f t="shared" si="98"/>
        <v>759.11558767508393</v>
      </c>
      <c r="AC47" s="53">
        <f t="shared" si="98"/>
        <v>787.6163161543825</v>
      </c>
      <c r="AD47" s="53">
        <f t="shared" si="98"/>
        <v>1112.1198327082277</v>
      </c>
      <c r="AE47" s="53">
        <f t="shared" si="98"/>
        <v>1070.2389051708794</v>
      </c>
      <c r="AF47" s="53">
        <f t="shared" si="98"/>
        <v>685.4032184769776</v>
      </c>
      <c r="AG47" s="53">
        <f t="shared" si="98"/>
        <v>1311.1150693421343</v>
      </c>
      <c r="AH47" s="53">
        <f t="shared" si="98"/>
        <v>1910.8189780057203</v>
      </c>
      <c r="AI47" s="51">
        <v>3300</v>
      </c>
      <c r="AJ47" s="52">
        <f t="shared" ref="AJ47:AY47" si="99">AJ$24/1000*$AI47</f>
        <v>521.47064085032594</v>
      </c>
      <c r="AK47" s="53">
        <f t="shared" si="99"/>
        <v>897.66729741126312</v>
      </c>
      <c r="AL47" s="53">
        <f t="shared" si="99"/>
        <v>926.33757565954193</v>
      </c>
      <c r="AM47" s="53">
        <f t="shared" si="99"/>
        <v>1270.9785467147103</v>
      </c>
      <c r="AN47" s="53">
        <f t="shared" si="99"/>
        <v>1211.1374716284024</v>
      </c>
      <c r="AO47" s="53">
        <f t="shared" si="99"/>
        <v>802.86060702940847</v>
      </c>
      <c r="AP47" s="53">
        <f t="shared" si="99"/>
        <v>1480.778908641759</v>
      </c>
      <c r="AQ47" s="54">
        <f t="shared" si="99"/>
        <v>2183.0993771132357</v>
      </c>
      <c r="AR47" s="55">
        <f t="shared" si="99"/>
        <v>740.01595755206574</v>
      </c>
      <c r="AS47" s="53">
        <f t="shared" si="99"/>
        <v>1249.4131855221285</v>
      </c>
      <c r="AT47" s="53">
        <f t="shared" si="99"/>
        <v>1262.2317585933258</v>
      </c>
      <c r="AU47" s="53">
        <f t="shared" si="99"/>
        <v>1666.7398290331782</v>
      </c>
      <c r="AV47" s="53">
        <f t="shared" si="99"/>
        <v>1482.1195155736373</v>
      </c>
      <c r="AW47" s="53">
        <f t="shared" si="99"/>
        <v>1111.2923277935911</v>
      </c>
      <c r="AX47" s="53">
        <f t="shared" si="99"/>
        <v>1881.8938659499177</v>
      </c>
      <c r="AY47" s="53">
        <f t="shared" si="99"/>
        <v>2805.7502569248495</v>
      </c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</row>
    <row r="48" spans="1:77" ht="15.75" customHeight="1" x14ac:dyDescent="0.3">
      <c r="A48" s="57">
        <v>3400</v>
      </c>
      <c r="B48" s="58">
        <f t="shared" ref="B48:Q48" si="100">B$24/1000*$A48</f>
        <v>223.22084058013695</v>
      </c>
      <c r="C48" s="59">
        <f t="shared" si="100"/>
        <v>392.17530499377318</v>
      </c>
      <c r="D48" s="59">
        <f t="shared" si="100"/>
        <v>381.79753130434528</v>
      </c>
      <c r="E48" s="59">
        <f t="shared" si="100"/>
        <v>621.58275887628736</v>
      </c>
      <c r="F48" s="59">
        <f t="shared" si="100"/>
        <v>506.83114988376713</v>
      </c>
      <c r="G48" s="59">
        <f t="shared" si="100"/>
        <v>328.45891762408218</v>
      </c>
      <c r="H48" s="59">
        <f t="shared" si="100"/>
        <v>645.62729737124619</v>
      </c>
      <c r="I48" s="60">
        <f t="shared" si="100"/>
        <v>991.11940166359727</v>
      </c>
      <c r="J48" s="61">
        <f t="shared" si="100"/>
        <v>323.63490573763835</v>
      </c>
      <c r="K48" s="59">
        <f t="shared" si="100"/>
        <v>512.2986028329791</v>
      </c>
      <c r="L48" s="59">
        <f t="shared" si="100"/>
        <v>509.6529384307363</v>
      </c>
      <c r="M48" s="59">
        <f t="shared" si="100"/>
        <v>777.69599582132514</v>
      </c>
      <c r="N48" s="59">
        <f t="shared" si="100"/>
        <v>748.98018543285241</v>
      </c>
      <c r="O48" s="59">
        <f t="shared" si="100"/>
        <v>450.85514204235</v>
      </c>
      <c r="P48" s="59">
        <f t="shared" si="100"/>
        <v>942.17707392311058</v>
      </c>
      <c r="Q48" s="59">
        <f t="shared" si="100"/>
        <v>1320.8393949204331</v>
      </c>
      <c r="R48" s="57">
        <v>3400</v>
      </c>
      <c r="S48" s="58">
        <f t="shared" ref="S48:AH48" si="101">S$24/1000*$R48</f>
        <v>394.30849574633606</v>
      </c>
      <c r="T48" s="59">
        <f t="shared" si="101"/>
        <v>651.21092952681693</v>
      </c>
      <c r="U48" s="59">
        <f t="shared" si="101"/>
        <v>662.52928868579681</v>
      </c>
      <c r="V48" s="59">
        <f t="shared" si="101"/>
        <v>968.53942921893724</v>
      </c>
      <c r="W48" s="59">
        <f t="shared" si="101"/>
        <v>935.57166001866585</v>
      </c>
      <c r="X48" s="59">
        <f t="shared" si="101"/>
        <v>580.41738370786402</v>
      </c>
      <c r="Y48" s="59">
        <f t="shared" si="101"/>
        <v>1156.8083809548766</v>
      </c>
      <c r="Z48" s="60">
        <f t="shared" si="101"/>
        <v>1658.5467656469086</v>
      </c>
      <c r="AA48" s="61">
        <f t="shared" si="101"/>
        <v>465.48184601685438</v>
      </c>
      <c r="AB48" s="59">
        <f t="shared" si="101"/>
        <v>782.11909033190466</v>
      </c>
      <c r="AC48" s="59">
        <f t="shared" si="101"/>
        <v>811.48347724996984</v>
      </c>
      <c r="AD48" s="59">
        <f t="shared" si="101"/>
        <v>1145.8204336993861</v>
      </c>
      <c r="AE48" s="59">
        <f t="shared" si="101"/>
        <v>1102.6703871457544</v>
      </c>
      <c r="AF48" s="59">
        <f t="shared" si="101"/>
        <v>706.17301297628001</v>
      </c>
      <c r="AG48" s="59">
        <f t="shared" si="101"/>
        <v>1350.8458290191688</v>
      </c>
      <c r="AH48" s="59">
        <f t="shared" si="101"/>
        <v>1968.722583399833</v>
      </c>
      <c r="AI48" s="57">
        <v>3400</v>
      </c>
      <c r="AJ48" s="58">
        <f t="shared" ref="AJ48:AY48" si="102">AJ$24/1000*$AI48</f>
        <v>537.27278148215407</v>
      </c>
      <c r="AK48" s="59">
        <f t="shared" si="102"/>
        <v>924.86933672675593</v>
      </c>
      <c r="AL48" s="59">
        <f t="shared" si="102"/>
        <v>954.40841128558861</v>
      </c>
      <c r="AM48" s="59">
        <f t="shared" si="102"/>
        <v>1309.4930481303077</v>
      </c>
      <c r="AN48" s="59">
        <f t="shared" si="102"/>
        <v>1247.8386071322934</v>
      </c>
      <c r="AO48" s="59">
        <f t="shared" si="102"/>
        <v>827.1897163333299</v>
      </c>
      <c r="AP48" s="59">
        <f t="shared" si="102"/>
        <v>1525.6509967824184</v>
      </c>
      <c r="AQ48" s="60">
        <f t="shared" si="102"/>
        <v>2249.2539036924245</v>
      </c>
      <c r="AR48" s="61">
        <f t="shared" si="102"/>
        <v>762.44068353849195</v>
      </c>
      <c r="AS48" s="59">
        <f t="shared" si="102"/>
        <v>1287.2741911440112</v>
      </c>
      <c r="AT48" s="59">
        <f t="shared" si="102"/>
        <v>1300.4812058234265</v>
      </c>
      <c r="AU48" s="59">
        <f t="shared" si="102"/>
        <v>1717.2470965796381</v>
      </c>
      <c r="AV48" s="59">
        <f t="shared" si="102"/>
        <v>1527.0322281667779</v>
      </c>
      <c r="AW48" s="59">
        <f t="shared" si="102"/>
        <v>1144.9678528782454</v>
      </c>
      <c r="AX48" s="59">
        <f t="shared" si="102"/>
        <v>1938.9209527968849</v>
      </c>
      <c r="AY48" s="59">
        <f t="shared" si="102"/>
        <v>2890.7729919831781</v>
      </c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</row>
    <row r="49" spans="1:77" ht="15.75" customHeight="1" x14ac:dyDescent="0.3">
      <c r="A49" s="65">
        <v>3500</v>
      </c>
      <c r="B49" s="66">
        <f t="shared" ref="B49:Q49" si="103">B$24/1000*$A49</f>
        <v>229.78615942072921</v>
      </c>
      <c r="C49" s="67">
        <f t="shared" si="103"/>
        <v>403.7098727877077</v>
      </c>
      <c r="D49" s="67">
        <f t="shared" si="103"/>
        <v>393.02687046035544</v>
      </c>
      <c r="E49" s="67">
        <f t="shared" si="103"/>
        <v>639.86460472558997</v>
      </c>
      <c r="F49" s="67">
        <f t="shared" si="103"/>
        <v>521.73794840976029</v>
      </c>
      <c r="G49" s="67">
        <f t="shared" si="103"/>
        <v>338.11947402479046</v>
      </c>
      <c r="H49" s="67">
        <f t="shared" si="103"/>
        <v>664.61633552922399</v>
      </c>
      <c r="I49" s="68">
        <f t="shared" si="103"/>
        <v>1020.2699723007619</v>
      </c>
      <c r="J49" s="69">
        <f t="shared" si="103"/>
        <v>333.15357943580415</v>
      </c>
      <c r="K49" s="67">
        <f t="shared" si="103"/>
        <v>527.36620879865495</v>
      </c>
      <c r="L49" s="67">
        <f t="shared" si="103"/>
        <v>524.6427307375227</v>
      </c>
      <c r="M49" s="67">
        <f t="shared" si="103"/>
        <v>800.56940746312887</v>
      </c>
      <c r="N49" s="67">
        <f t="shared" si="103"/>
        <v>771.00901441617157</v>
      </c>
      <c r="O49" s="67">
        <f t="shared" si="103"/>
        <v>464.11558739653674</v>
      </c>
      <c r="P49" s="67">
        <f t="shared" si="103"/>
        <v>969.88816433261388</v>
      </c>
      <c r="Q49" s="67">
        <f t="shared" si="103"/>
        <v>1359.6876124180928</v>
      </c>
      <c r="R49" s="65">
        <v>3500</v>
      </c>
      <c r="S49" s="66">
        <f t="shared" ref="S49:AH49" si="104">S$24/1000*$R49</f>
        <v>405.90580444475773</v>
      </c>
      <c r="T49" s="67">
        <f t="shared" si="104"/>
        <v>670.36419215995863</v>
      </c>
      <c r="U49" s="67">
        <f t="shared" si="104"/>
        <v>682.01544423537905</v>
      </c>
      <c r="V49" s="67">
        <f t="shared" si="104"/>
        <v>997.02588301949413</v>
      </c>
      <c r="W49" s="67">
        <f t="shared" si="104"/>
        <v>963.08847354862655</v>
      </c>
      <c r="X49" s="67">
        <f t="shared" si="104"/>
        <v>597.48848322868355</v>
      </c>
      <c r="Y49" s="67">
        <f t="shared" si="104"/>
        <v>1190.8321568653141</v>
      </c>
      <c r="Z49" s="68">
        <f t="shared" si="104"/>
        <v>1707.3275528718177</v>
      </c>
      <c r="AA49" s="69">
        <f t="shared" si="104"/>
        <v>479.17248854676188</v>
      </c>
      <c r="AB49" s="67">
        <f t="shared" si="104"/>
        <v>805.12259298872539</v>
      </c>
      <c r="AC49" s="67">
        <f t="shared" si="104"/>
        <v>835.35063834555729</v>
      </c>
      <c r="AD49" s="67">
        <f t="shared" si="104"/>
        <v>1179.5210346905444</v>
      </c>
      <c r="AE49" s="67">
        <f t="shared" si="104"/>
        <v>1135.1018691206295</v>
      </c>
      <c r="AF49" s="67">
        <f t="shared" si="104"/>
        <v>726.9428074755823</v>
      </c>
      <c r="AG49" s="67">
        <f t="shared" si="104"/>
        <v>1390.5765886962033</v>
      </c>
      <c r="AH49" s="67">
        <f t="shared" si="104"/>
        <v>2026.6261887939456</v>
      </c>
      <c r="AI49" s="65">
        <v>3500</v>
      </c>
      <c r="AJ49" s="66">
        <f t="shared" ref="AJ49:AY49" si="105">AJ$24/1000*$AI49</f>
        <v>553.0749221139821</v>
      </c>
      <c r="AK49" s="67">
        <f t="shared" si="105"/>
        <v>952.07137604224874</v>
      </c>
      <c r="AL49" s="67">
        <f t="shared" si="105"/>
        <v>982.47924691163541</v>
      </c>
      <c r="AM49" s="67">
        <f t="shared" si="105"/>
        <v>1348.007549545905</v>
      </c>
      <c r="AN49" s="67">
        <f t="shared" si="105"/>
        <v>1284.5397426361842</v>
      </c>
      <c r="AO49" s="67">
        <f t="shared" si="105"/>
        <v>851.51882563725133</v>
      </c>
      <c r="AP49" s="67">
        <f t="shared" si="105"/>
        <v>1570.5230849230779</v>
      </c>
      <c r="AQ49" s="68">
        <f t="shared" si="105"/>
        <v>2315.4084302716133</v>
      </c>
      <c r="AR49" s="69">
        <f t="shared" si="105"/>
        <v>784.86540952491816</v>
      </c>
      <c r="AS49" s="67">
        <f t="shared" si="105"/>
        <v>1325.1351967658939</v>
      </c>
      <c r="AT49" s="67">
        <f t="shared" si="105"/>
        <v>1338.7306530535272</v>
      </c>
      <c r="AU49" s="67">
        <f t="shared" si="105"/>
        <v>1767.7543641260982</v>
      </c>
      <c r="AV49" s="67">
        <f t="shared" si="105"/>
        <v>1571.9449407599184</v>
      </c>
      <c r="AW49" s="67">
        <f t="shared" si="105"/>
        <v>1178.6433779628996</v>
      </c>
      <c r="AX49" s="67">
        <f t="shared" si="105"/>
        <v>1995.9480396438521</v>
      </c>
      <c r="AY49" s="67">
        <f t="shared" si="105"/>
        <v>2975.7957270415068</v>
      </c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</row>
    <row r="50" spans="1:77" ht="15.75" customHeight="1" x14ac:dyDescent="0.3">
      <c r="A50" s="106">
        <v>3600</v>
      </c>
      <c r="B50" s="107">
        <f t="shared" ref="B50:Q50" si="106">B$24/1000*$A50</f>
        <v>236.35147826132146</v>
      </c>
      <c r="C50" s="108">
        <f t="shared" si="106"/>
        <v>415.24444058164221</v>
      </c>
      <c r="D50" s="108">
        <f t="shared" si="106"/>
        <v>404.2562096163656</v>
      </c>
      <c r="E50" s="108">
        <f t="shared" si="106"/>
        <v>658.14645057489247</v>
      </c>
      <c r="F50" s="108">
        <f t="shared" si="106"/>
        <v>536.64474693575346</v>
      </c>
      <c r="G50" s="108">
        <f t="shared" si="106"/>
        <v>347.78003042549875</v>
      </c>
      <c r="H50" s="108">
        <f t="shared" si="106"/>
        <v>683.60537368720179</v>
      </c>
      <c r="I50" s="109">
        <f t="shared" si="106"/>
        <v>1049.4205429379265</v>
      </c>
      <c r="J50" s="110">
        <f t="shared" si="106"/>
        <v>342.67225313397</v>
      </c>
      <c r="K50" s="108">
        <f t="shared" si="106"/>
        <v>542.4338147643308</v>
      </c>
      <c r="L50" s="108">
        <f t="shared" si="106"/>
        <v>539.63252304430898</v>
      </c>
      <c r="M50" s="108">
        <f t="shared" si="106"/>
        <v>823.44281910493248</v>
      </c>
      <c r="N50" s="108">
        <f t="shared" si="106"/>
        <v>793.03784339949073</v>
      </c>
      <c r="O50" s="108">
        <f t="shared" si="106"/>
        <v>477.37603275072354</v>
      </c>
      <c r="P50" s="108">
        <f t="shared" si="106"/>
        <v>997.59925474211707</v>
      </c>
      <c r="Q50" s="108">
        <f t="shared" si="106"/>
        <v>1398.5358299157526</v>
      </c>
      <c r="R50" s="106">
        <v>3600</v>
      </c>
      <c r="S50" s="107">
        <f t="shared" ref="S50:AH50" si="107">S$24/1000*$R50</f>
        <v>417.50311314317935</v>
      </c>
      <c r="T50" s="108">
        <f t="shared" si="107"/>
        <v>689.51745479310023</v>
      </c>
      <c r="U50" s="108">
        <f t="shared" si="107"/>
        <v>701.5015997849614</v>
      </c>
      <c r="V50" s="108">
        <f t="shared" si="107"/>
        <v>1025.5123368200511</v>
      </c>
      <c r="W50" s="108">
        <f t="shared" si="107"/>
        <v>990.60528707858737</v>
      </c>
      <c r="X50" s="108">
        <f t="shared" si="107"/>
        <v>614.55958274950308</v>
      </c>
      <c r="Y50" s="108">
        <f t="shared" si="107"/>
        <v>1224.8559327757516</v>
      </c>
      <c r="Z50" s="109">
        <f t="shared" si="107"/>
        <v>1756.1083400967268</v>
      </c>
      <c r="AA50" s="110">
        <f t="shared" si="107"/>
        <v>492.86313107666933</v>
      </c>
      <c r="AB50" s="108">
        <f t="shared" si="107"/>
        <v>828.12609564554612</v>
      </c>
      <c r="AC50" s="108">
        <f t="shared" si="107"/>
        <v>859.21779944114462</v>
      </c>
      <c r="AD50" s="108">
        <f t="shared" si="107"/>
        <v>1213.221635681703</v>
      </c>
      <c r="AE50" s="108">
        <f t="shared" si="107"/>
        <v>1167.5333510955047</v>
      </c>
      <c r="AF50" s="108">
        <f t="shared" si="107"/>
        <v>747.71260197488471</v>
      </c>
      <c r="AG50" s="108">
        <f t="shared" si="107"/>
        <v>1430.3073483732376</v>
      </c>
      <c r="AH50" s="108">
        <f t="shared" si="107"/>
        <v>2084.5297941880585</v>
      </c>
      <c r="AI50" s="106">
        <v>3600</v>
      </c>
      <c r="AJ50" s="107">
        <f t="shared" ref="AJ50:AY50" si="108">AJ$24/1000*$AI50</f>
        <v>568.87706274581012</v>
      </c>
      <c r="AK50" s="108">
        <f t="shared" si="108"/>
        <v>979.27341535774156</v>
      </c>
      <c r="AL50" s="108">
        <f t="shared" si="108"/>
        <v>1010.5500825376821</v>
      </c>
      <c r="AM50" s="108">
        <f t="shared" si="108"/>
        <v>1386.5220509615024</v>
      </c>
      <c r="AN50" s="108">
        <f t="shared" si="108"/>
        <v>1321.2408781400752</v>
      </c>
      <c r="AO50" s="108">
        <f t="shared" si="108"/>
        <v>875.84793494117287</v>
      </c>
      <c r="AP50" s="108">
        <f t="shared" si="108"/>
        <v>1615.3951730637373</v>
      </c>
      <c r="AQ50" s="109">
        <f t="shared" si="108"/>
        <v>2381.5629568508025</v>
      </c>
      <c r="AR50" s="110">
        <f t="shared" si="108"/>
        <v>807.29013551134437</v>
      </c>
      <c r="AS50" s="108">
        <f t="shared" si="108"/>
        <v>1362.9962023877765</v>
      </c>
      <c r="AT50" s="108">
        <f t="shared" si="108"/>
        <v>1376.9801002836282</v>
      </c>
      <c r="AU50" s="108">
        <f t="shared" si="108"/>
        <v>1818.261631672558</v>
      </c>
      <c r="AV50" s="108">
        <f t="shared" si="108"/>
        <v>1616.8576533530588</v>
      </c>
      <c r="AW50" s="108">
        <f t="shared" si="108"/>
        <v>1212.3189030475539</v>
      </c>
      <c r="AX50" s="108">
        <f t="shared" si="108"/>
        <v>2052.9751264908191</v>
      </c>
      <c r="AY50" s="108">
        <f t="shared" si="108"/>
        <v>3060.8184620998359</v>
      </c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</row>
    <row r="51" spans="1:77" ht="15.75" customHeight="1" x14ac:dyDescent="0.3">
      <c r="A51" s="51">
        <v>3700</v>
      </c>
      <c r="B51" s="52">
        <f t="shared" ref="B51:Q51" si="109">B$24/1000*$A51</f>
        <v>242.91679710191374</v>
      </c>
      <c r="C51" s="53">
        <f t="shared" si="109"/>
        <v>426.77900837557672</v>
      </c>
      <c r="D51" s="53">
        <f t="shared" si="109"/>
        <v>415.48554877237575</v>
      </c>
      <c r="E51" s="53">
        <f t="shared" si="109"/>
        <v>676.42829642419508</v>
      </c>
      <c r="F51" s="53">
        <f t="shared" si="109"/>
        <v>551.55154546174663</v>
      </c>
      <c r="G51" s="53">
        <f t="shared" si="109"/>
        <v>357.4405868262071</v>
      </c>
      <c r="H51" s="53">
        <f t="shared" si="109"/>
        <v>702.59441184517959</v>
      </c>
      <c r="I51" s="54">
        <f t="shared" si="109"/>
        <v>1078.5711135750912</v>
      </c>
      <c r="J51" s="55">
        <f t="shared" si="109"/>
        <v>352.1909268321358</v>
      </c>
      <c r="K51" s="53">
        <f t="shared" si="109"/>
        <v>557.50142073000666</v>
      </c>
      <c r="L51" s="53">
        <f t="shared" si="109"/>
        <v>554.62231535109538</v>
      </c>
      <c r="M51" s="53">
        <f t="shared" si="109"/>
        <v>846.31623074673621</v>
      </c>
      <c r="N51" s="53">
        <f t="shared" si="109"/>
        <v>815.06667238280988</v>
      </c>
      <c r="O51" s="53">
        <f t="shared" si="109"/>
        <v>490.63647810491028</v>
      </c>
      <c r="P51" s="53">
        <f t="shared" si="109"/>
        <v>1025.3103451516204</v>
      </c>
      <c r="Q51" s="53">
        <f t="shared" si="109"/>
        <v>1437.3840474134124</v>
      </c>
      <c r="R51" s="51">
        <v>3700</v>
      </c>
      <c r="S51" s="52">
        <f t="shared" ref="S51:AH51" si="110">S$24/1000*$R51</f>
        <v>429.10042184160102</v>
      </c>
      <c r="T51" s="53">
        <f t="shared" si="110"/>
        <v>708.67071742624194</v>
      </c>
      <c r="U51" s="53">
        <f t="shared" si="110"/>
        <v>720.98775533454364</v>
      </c>
      <c r="V51" s="53">
        <f t="shared" si="110"/>
        <v>1053.9987906206081</v>
      </c>
      <c r="W51" s="53">
        <f t="shared" si="110"/>
        <v>1018.1221006085481</v>
      </c>
      <c r="X51" s="53">
        <f t="shared" si="110"/>
        <v>631.63068227032261</v>
      </c>
      <c r="Y51" s="53">
        <f t="shared" si="110"/>
        <v>1258.8797086861894</v>
      </c>
      <c r="Z51" s="54">
        <f t="shared" si="110"/>
        <v>1804.8891273216359</v>
      </c>
      <c r="AA51" s="55">
        <f t="shared" si="110"/>
        <v>506.55377360657684</v>
      </c>
      <c r="AB51" s="53">
        <f t="shared" si="110"/>
        <v>851.12959830236684</v>
      </c>
      <c r="AC51" s="53">
        <f t="shared" si="110"/>
        <v>883.08496053673196</v>
      </c>
      <c r="AD51" s="53">
        <f t="shared" si="110"/>
        <v>1246.9222366728613</v>
      </c>
      <c r="AE51" s="53">
        <f t="shared" si="110"/>
        <v>1199.9648330703799</v>
      </c>
      <c r="AF51" s="53">
        <f t="shared" si="110"/>
        <v>768.482396474187</v>
      </c>
      <c r="AG51" s="53">
        <f t="shared" si="110"/>
        <v>1470.0381080502721</v>
      </c>
      <c r="AH51" s="53">
        <f t="shared" si="110"/>
        <v>2142.4333995821712</v>
      </c>
      <c r="AI51" s="51">
        <v>3700</v>
      </c>
      <c r="AJ51" s="52">
        <f t="shared" ref="AJ51:AY51" si="111">AJ$24/1000*$AI51</f>
        <v>584.67920337763826</v>
      </c>
      <c r="AK51" s="53">
        <f t="shared" si="111"/>
        <v>1006.4754546732344</v>
      </c>
      <c r="AL51" s="53">
        <f t="shared" si="111"/>
        <v>1038.6209181637289</v>
      </c>
      <c r="AM51" s="53">
        <f t="shared" si="111"/>
        <v>1425.0365523770995</v>
      </c>
      <c r="AN51" s="53">
        <f t="shared" si="111"/>
        <v>1357.9420136439662</v>
      </c>
      <c r="AO51" s="53">
        <f t="shared" si="111"/>
        <v>900.17704424509429</v>
      </c>
      <c r="AP51" s="53">
        <f t="shared" si="111"/>
        <v>1660.2672612043966</v>
      </c>
      <c r="AQ51" s="54">
        <f t="shared" si="111"/>
        <v>2447.7174834299913</v>
      </c>
      <c r="AR51" s="55">
        <f t="shared" si="111"/>
        <v>829.71486149777058</v>
      </c>
      <c r="AS51" s="53">
        <f t="shared" si="111"/>
        <v>1400.8572080096592</v>
      </c>
      <c r="AT51" s="53">
        <f t="shared" si="111"/>
        <v>1415.2295475137289</v>
      </c>
      <c r="AU51" s="53">
        <f t="shared" si="111"/>
        <v>1868.7688992190178</v>
      </c>
      <c r="AV51" s="53">
        <f t="shared" si="111"/>
        <v>1661.7703659461995</v>
      </c>
      <c r="AW51" s="53">
        <f t="shared" si="111"/>
        <v>1245.9944281322082</v>
      </c>
      <c r="AX51" s="53">
        <f t="shared" si="111"/>
        <v>2110.0022133377865</v>
      </c>
      <c r="AY51" s="53">
        <f t="shared" si="111"/>
        <v>3145.8411971581645</v>
      </c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</row>
    <row r="52" spans="1:77" ht="15.75" customHeight="1" x14ac:dyDescent="0.3">
      <c r="A52" s="57">
        <v>3800</v>
      </c>
      <c r="B52" s="58">
        <f t="shared" ref="B52:Q52" si="112">B$24/1000*$A52</f>
        <v>249.482115942506</v>
      </c>
      <c r="C52" s="59">
        <f t="shared" si="112"/>
        <v>438.31357616951118</v>
      </c>
      <c r="D52" s="59">
        <f t="shared" si="112"/>
        <v>426.71488792838591</v>
      </c>
      <c r="E52" s="59">
        <f t="shared" si="112"/>
        <v>694.71014227349758</v>
      </c>
      <c r="F52" s="59">
        <f t="shared" si="112"/>
        <v>566.45834398773968</v>
      </c>
      <c r="G52" s="59">
        <f t="shared" si="112"/>
        <v>367.10114322691538</v>
      </c>
      <c r="H52" s="59">
        <f t="shared" si="112"/>
        <v>721.58345000315751</v>
      </c>
      <c r="I52" s="60">
        <f t="shared" si="112"/>
        <v>1107.7216842122557</v>
      </c>
      <c r="J52" s="61">
        <f t="shared" si="112"/>
        <v>361.70960053030166</v>
      </c>
      <c r="K52" s="59">
        <f t="shared" si="112"/>
        <v>572.56902669568251</v>
      </c>
      <c r="L52" s="59">
        <f t="shared" si="112"/>
        <v>569.61210765788178</v>
      </c>
      <c r="M52" s="59">
        <f t="shared" si="112"/>
        <v>869.18964238853994</v>
      </c>
      <c r="N52" s="59">
        <f t="shared" si="112"/>
        <v>837.09550136612916</v>
      </c>
      <c r="O52" s="59">
        <f t="shared" si="112"/>
        <v>503.89692345909702</v>
      </c>
      <c r="P52" s="59">
        <f t="shared" si="112"/>
        <v>1053.0214355611236</v>
      </c>
      <c r="Q52" s="59">
        <f t="shared" si="112"/>
        <v>1476.2322649110722</v>
      </c>
      <c r="R52" s="57">
        <v>3800</v>
      </c>
      <c r="S52" s="58">
        <f t="shared" ref="S52:AH52" si="113">S$24/1000*$R52</f>
        <v>440.69773054002263</v>
      </c>
      <c r="T52" s="59">
        <f t="shared" si="113"/>
        <v>727.82398005938364</v>
      </c>
      <c r="U52" s="59">
        <f t="shared" si="113"/>
        <v>740.47391088412587</v>
      </c>
      <c r="V52" s="59">
        <f t="shared" si="113"/>
        <v>1082.4852444211651</v>
      </c>
      <c r="W52" s="59">
        <f t="shared" si="113"/>
        <v>1045.6389141385089</v>
      </c>
      <c r="X52" s="59">
        <f t="shared" si="113"/>
        <v>648.70178179114214</v>
      </c>
      <c r="Y52" s="59">
        <f t="shared" si="113"/>
        <v>1292.9034845966269</v>
      </c>
      <c r="Z52" s="60">
        <f t="shared" si="113"/>
        <v>1853.669914546545</v>
      </c>
      <c r="AA52" s="61">
        <f t="shared" si="113"/>
        <v>520.24441613648435</v>
      </c>
      <c r="AB52" s="59">
        <f t="shared" si="113"/>
        <v>874.13310095918757</v>
      </c>
      <c r="AC52" s="59">
        <f t="shared" si="113"/>
        <v>906.95212163231929</v>
      </c>
      <c r="AD52" s="59">
        <f t="shared" si="113"/>
        <v>1280.6228376640197</v>
      </c>
      <c r="AE52" s="59">
        <f t="shared" si="113"/>
        <v>1232.3963150452551</v>
      </c>
      <c r="AF52" s="59">
        <f t="shared" si="113"/>
        <v>789.25219097348941</v>
      </c>
      <c r="AG52" s="59">
        <f t="shared" si="113"/>
        <v>1509.7688677273063</v>
      </c>
      <c r="AH52" s="59">
        <f t="shared" si="113"/>
        <v>2200.3370049762839</v>
      </c>
      <c r="AI52" s="57">
        <v>3800</v>
      </c>
      <c r="AJ52" s="58">
        <f t="shared" ref="AJ52:AY52" si="114">AJ$24/1000*$AI52</f>
        <v>600.48134400946628</v>
      </c>
      <c r="AK52" s="59">
        <f t="shared" si="114"/>
        <v>1033.6774939887273</v>
      </c>
      <c r="AL52" s="59">
        <f t="shared" si="114"/>
        <v>1066.6917537897755</v>
      </c>
      <c r="AM52" s="59">
        <f t="shared" si="114"/>
        <v>1463.5510537926968</v>
      </c>
      <c r="AN52" s="59">
        <f t="shared" si="114"/>
        <v>1394.6431491478572</v>
      </c>
      <c r="AO52" s="59">
        <f t="shared" si="114"/>
        <v>924.50615354901572</v>
      </c>
      <c r="AP52" s="59">
        <f t="shared" si="114"/>
        <v>1705.139349345056</v>
      </c>
      <c r="AQ52" s="60">
        <f t="shared" si="114"/>
        <v>2513.8720100091805</v>
      </c>
      <c r="AR52" s="61">
        <f t="shared" si="114"/>
        <v>852.13958748419691</v>
      </c>
      <c r="AS52" s="59">
        <f t="shared" si="114"/>
        <v>1438.7182136315419</v>
      </c>
      <c r="AT52" s="59">
        <f t="shared" si="114"/>
        <v>1453.4789947438296</v>
      </c>
      <c r="AU52" s="59">
        <f t="shared" si="114"/>
        <v>1919.2761667654779</v>
      </c>
      <c r="AV52" s="59">
        <f t="shared" si="114"/>
        <v>1706.6830785393399</v>
      </c>
      <c r="AW52" s="59">
        <f t="shared" si="114"/>
        <v>1279.6699532168623</v>
      </c>
      <c r="AX52" s="59">
        <f t="shared" si="114"/>
        <v>2167.0293001847535</v>
      </c>
      <c r="AY52" s="59">
        <f t="shared" si="114"/>
        <v>3230.8639322164931</v>
      </c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</row>
    <row r="53" spans="1:77" ht="15.75" customHeight="1" x14ac:dyDescent="0.3">
      <c r="A53" s="51">
        <v>3900</v>
      </c>
      <c r="B53" s="52">
        <f t="shared" ref="B53:Q53" si="115">B$24/1000*$A53</f>
        <v>256.04743478309825</v>
      </c>
      <c r="C53" s="53">
        <f t="shared" si="115"/>
        <v>449.84814396344569</v>
      </c>
      <c r="D53" s="53">
        <f t="shared" si="115"/>
        <v>437.94422708439606</v>
      </c>
      <c r="E53" s="53">
        <f t="shared" si="115"/>
        <v>712.99198812280019</v>
      </c>
      <c r="F53" s="53">
        <f t="shared" si="115"/>
        <v>581.36514251373285</v>
      </c>
      <c r="G53" s="53">
        <f t="shared" si="115"/>
        <v>376.76169962762367</v>
      </c>
      <c r="H53" s="53">
        <f t="shared" si="115"/>
        <v>740.57248816113531</v>
      </c>
      <c r="I53" s="54">
        <f t="shared" si="115"/>
        <v>1136.8722548494204</v>
      </c>
      <c r="J53" s="55">
        <f t="shared" si="115"/>
        <v>371.22827422846751</v>
      </c>
      <c r="K53" s="53">
        <f t="shared" si="115"/>
        <v>587.63663266135836</v>
      </c>
      <c r="L53" s="53">
        <f t="shared" si="115"/>
        <v>584.60189996466806</v>
      </c>
      <c r="M53" s="53">
        <f t="shared" si="115"/>
        <v>892.06305403034355</v>
      </c>
      <c r="N53" s="53">
        <f t="shared" si="115"/>
        <v>859.12433034944831</v>
      </c>
      <c r="O53" s="53">
        <f t="shared" si="115"/>
        <v>517.15736881328382</v>
      </c>
      <c r="P53" s="53">
        <f t="shared" si="115"/>
        <v>1080.732525970627</v>
      </c>
      <c r="Q53" s="53">
        <f t="shared" si="115"/>
        <v>1515.080482408732</v>
      </c>
      <c r="R53" s="51">
        <v>3900</v>
      </c>
      <c r="S53" s="52">
        <f t="shared" ref="S53:AH53" si="116">S$24/1000*$R53</f>
        <v>452.2950392384443</v>
      </c>
      <c r="T53" s="53">
        <f t="shared" si="116"/>
        <v>746.97724269252524</v>
      </c>
      <c r="U53" s="53">
        <f t="shared" si="116"/>
        <v>759.96006643370811</v>
      </c>
      <c r="V53" s="53">
        <f t="shared" si="116"/>
        <v>1110.9716982217221</v>
      </c>
      <c r="W53" s="53">
        <f t="shared" si="116"/>
        <v>1073.1557276684696</v>
      </c>
      <c r="X53" s="53">
        <f t="shared" si="116"/>
        <v>665.77288131196167</v>
      </c>
      <c r="Y53" s="53">
        <f t="shared" si="116"/>
        <v>1326.9272605070644</v>
      </c>
      <c r="Z53" s="54">
        <f t="shared" si="116"/>
        <v>1902.4507017714541</v>
      </c>
      <c r="AA53" s="55">
        <f t="shared" si="116"/>
        <v>533.9350586663918</v>
      </c>
      <c r="AB53" s="53">
        <f t="shared" si="116"/>
        <v>897.1366036160083</v>
      </c>
      <c r="AC53" s="53">
        <f t="shared" si="116"/>
        <v>930.81928272790663</v>
      </c>
      <c r="AD53" s="53">
        <f t="shared" si="116"/>
        <v>1314.3234386551781</v>
      </c>
      <c r="AE53" s="53">
        <f t="shared" si="116"/>
        <v>1264.8277970201302</v>
      </c>
      <c r="AF53" s="53">
        <f t="shared" si="116"/>
        <v>810.0219854727917</v>
      </c>
      <c r="AG53" s="53">
        <f t="shared" si="116"/>
        <v>1549.4996274043408</v>
      </c>
      <c r="AH53" s="53">
        <f t="shared" si="116"/>
        <v>2258.2406103703966</v>
      </c>
      <c r="AI53" s="51">
        <v>3900</v>
      </c>
      <c r="AJ53" s="52">
        <f t="shared" ref="AJ53:AY53" si="117">AJ$24/1000*$AI53</f>
        <v>616.28348464129431</v>
      </c>
      <c r="AK53" s="53">
        <f t="shared" si="117"/>
        <v>1060.8795333042201</v>
      </c>
      <c r="AL53" s="53">
        <f t="shared" si="117"/>
        <v>1094.7625894158223</v>
      </c>
      <c r="AM53" s="53">
        <f t="shared" si="117"/>
        <v>1502.0655552082942</v>
      </c>
      <c r="AN53" s="53">
        <f t="shared" si="117"/>
        <v>1431.3442846517482</v>
      </c>
      <c r="AO53" s="53">
        <f t="shared" si="117"/>
        <v>948.83526285293726</v>
      </c>
      <c r="AP53" s="53">
        <f t="shared" si="117"/>
        <v>1750.0114374857153</v>
      </c>
      <c r="AQ53" s="54">
        <f t="shared" si="117"/>
        <v>2580.0265365883693</v>
      </c>
      <c r="AR53" s="55">
        <f t="shared" si="117"/>
        <v>874.56431347062312</v>
      </c>
      <c r="AS53" s="53">
        <f t="shared" si="117"/>
        <v>1476.5792192534245</v>
      </c>
      <c r="AT53" s="53">
        <f t="shared" si="117"/>
        <v>1491.7284419739303</v>
      </c>
      <c r="AU53" s="53">
        <f t="shared" si="117"/>
        <v>1969.7834343119378</v>
      </c>
      <c r="AV53" s="53">
        <f t="shared" si="117"/>
        <v>1751.5957911324804</v>
      </c>
      <c r="AW53" s="53">
        <f t="shared" si="117"/>
        <v>1313.3454783015166</v>
      </c>
      <c r="AX53" s="53">
        <f t="shared" si="117"/>
        <v>2224.056387031721</v>
      </c>
      <c r="AY53" s="53">
        <f t="shared" si="117"/>
        <v>3315.8866672748218</v>
      </c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</row>
    <row r="54" spans="1:77" ht="15.75" customHeight="1" x14ac:dyDescent="0.3">
      <c r="A54" s="111">
        <v>4000</v>
      </c>
      <c r="B54" s="112">
        <f t="shared" ref="B54:Q54" si="118">B$24/1000*$A54</f>
        <v>262.61275362369054</v>
      </c>
      <c r="C54" s="113">
        <f t="shared" si="118"/>
        <v>461.38271175738021</v>
      </c>
      <c r="D54" s="113">
        <f t="shared" si="118"/>
        <v>449.17356624040622</v>
      </c>
      <c r="E54" s="113">
        <f t="shared" si="118"/>
        <v>731.27383397210281</v>
      </c>
      <c r="F54" s="113">
        <f t="shared" si="118"/>
        <v>596.27194103972602</v>
      </c>
      <c r="G54" s="113">
        <f t="shared" si="118"/>
        <v>386.42225602833196</v>
      </c>
      <c r="H54" s="113">
        <f t="shared" si="118"/>
        <v>759.56152631911311</v>
      </c>
      <c r="I54" s="114">
        <f t="shared" si="118"/>
        <v>1166.0228254865849</v>
      </c>
      <c r="J54" s="115">
        <f t="shared" si="118"/>
        <v>380.74694792663331</v>
      </c>
      <c r="K54" s="113">
        <f t="shared" si="118"/>
        <v>602.70423862703421</v>
      </c>
      <c r="L54" s="113">
        <f t="shared" si="118"/>
        <v>599.59169227145446</v>
      </c>
      <c r="M54" s="113">
        <f t="shared" si="118"/>
        <v>914.93646567214728</v>
      </c>
      <c r="N54" s="113">
        <f t="shared" si="118"/>
        <v>881.15315933276747</v>
      </c>
      <c r="O54" s="113">
        <f t="shared" si="118"/>
        <v>530.41781416747062</v>
      </c>
      <c r="P54" s="113">
        <f t="shared" si="118"/>
        <v>1108.4436163801302</v>
      </c>
      <c r="Q54" s="113">
        <f t="shared" si="118"/>
        <v>1553.9286999063918</v>
      </c>
      <c r="R54" s="111">
        <v>4000</v>
      </c>
      <c r="S54" s="112">
        <f t="shared" ref="S54:AH54" si="119">S$24/1000*$R54</f>
        <v>463.89234793686597</v>
      </c>
      <c r="T54" s="113">
        <f t="shared" si="119"/>
        <v>766.13050532566695</v>
      </c>
      <c r="U54" s="113">
        <f t="shared" si="119"/>
        <v>779.44622198329034</v>
      </c>
      <c r="V54" s="113">
        <f t="shared" si="119"/>
        <v>1139.4581520222791</v>
      </c>
      <c r="W54" s="113">
        <f t="shared" si="119"/>
        <v>1100.6725411984303</v>
      </c>
      <c r="X54" s="113">
        <f t="shared" si="119"/>
        <v>682.8439808327812</v>
      </c>
      <c r="Y54" s="113">
        <f t="shared" si="119"/>
        <v>1360.9510364175019</v>
      </c>
      <c r="Z54" s="114">
        <f t="shared" si="119"/>
        <v>1951.2314889963632</v>
      </c>
      <c r="AA54" s="115">
        <f t="shared" si="119"/>
        <v>547.62570119629925</v>
      </c>
      <c r="AB54" s="113">
        <f t="shared" si="119"/>
        <v>920.14010627282903</v>
      </c>
      <c r="AC54" s="113">
        <f t="shared" si="119"/>
        <v>954.68644382349396</v>
      </c>
      <c r="AD54" s="113">
        <f t="shared" si="119"/>
        <v>1348.0240396463366</v>
      </c>
      <c r="AE54" s="113">
        <f t="shared" si="119"/>
        <v>1297.2592789950052</v>
      </c>
      <c r="AF54" s="113">
        <f t="shared" si="119"/>
        <v>830.7917799720941</v>
      </c>
      <c r="AG54" s="113">
        <f t="shared" si="119"/>
        <v>1589.2303870813751</v>
      </c>
      <c r="AH54" s="113">
        <f t="shared" si="119"/>
        <v>2316.1442157645092</v>
      </c>
      <c r="AI54" s="111">
        <v>4000</v>
      </c>
      <c r="AJ54" s="112">
        <f t="shared" ref="AJ54:AY54" si="120">AJ$24/1000*$AI54</f>
        <v>632.08562527312245</v>
      </c>
      <c r="AK54" s="113">
        <f t="shared" si="120"/>
        <v>1088.0815726197129</v>
      </c>
      <c r="AL54" s="113">
        <f t="shared" si="120"/>
        <v>1122.8334250418691</v>
      </c>
      <c r="AM54" s="113">
        <f t="shared" si="120"/>
        <v>1540.5800566238913</v>
      </c>
      <c r="AN54" s="113">
        <f t="shared" si="120"/>
        <v>1468.0454201556392</v>
      </c>
      <c r="AO54" s="113">
        <f t="shared" si="120"/>
        <v>973.16437215685869</v>
      </c>
      <c r="AP54" s="113">
        <f t="shared" si="120"/>
        <v>1794.8835256263746</v>
      </c>
      <c r="AQ54" s="114">
        <f t="shared" si="120"/>
        <v>2646.181063167558</v>
      </c>
      <c r="AR54" s="115">
        <f t="shared" si="120"/>
        <v>896.98903945704933</v>
      </c>
      <c r="AS54" s="113">
        <f t="shared" si="120"/>
        <v>1514.4402248753072</v>
      </c>
      <c r="AT54" s="113">
        <f t="shared" si="120"/>
        <v>1529.9778892040313</v>
      </c>
      <c r="AU54" s="113">
        <f t="shared" si="120"/>
        <v>2020.2907018583978</v>
      </c>
      <c r="AV54" s="113">
        <f t="shared" si="120"/>
        <v>1796.508503725621</v>
      </c>
      <c r="AW54" s="113">
        <f t="shared" si="120"/>
        <v>1347.0210033861708</v>
      </c>
      <c r="AX54" s="113">
        <f t="shared" si="120"/>
        <v>2281.083473878688</v>
      </c>
      <c r="AY54" s="113">
        <f t="shared" si="120"/>
        <v>3400.9094023331509</v>
      </c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</row>
    <row r="55" spans="1:77" ht="15.75" customHeight="1" x14ac:dyDescent="0.3">
      <c r="A55" s="116" t="str">
        <f t="shared" ref="A55:Q55" si="121">A15</f>
        <v>Længde [mm]</v>
      </c>
      <c r="B55" s="117">
        <f t="shared" si="121"/>
        <v>0</v>
      </c>
      <c r="C55" s="117">
        <f t="shared" si="121"/>
        <v>0</v>
      </c>
      <c r="D55" s="117">
        <f t="shared" si="121"/>
        <v>0</v>
      </c>
      <c r="E55" s="117">
        <f t="shared" si="121"/>
        <v>0</v>
      </c>
      <c r="F55" s="117">
        <f t="shared" si="121"/>
        <v>0</v>
      </c>
      <c r="G55" s="117">
        <f t="shared" si="121"/>
        <v>0</v>
      </c>
      <c r="H55" s="117">
        <f t="shared" si="121"/>
        <v>0</v>
      </c>
      <c r="I55" s="117">
        <f t="shared" si="121"/>
        <v>0</v>
      </c>
      <c r="J55" s="117">
        <f t="shared" si="121"/>
        <v>0</v>
      </c>
      <c r="K55" s="117">
        <f t="shared" si="121"/>
        <v>0</v>
      </c>
      <c r="L55" s="117">
        <f t="shared" si="121"/>
        <v>0</v>
      </c>
      <c r="M55" s="117">
        <f t="shared" si="121"/>
        <v>0</v>
      </c>
      <c r="N55" s="117">
        <f t="shared" si="121"/>
        <v>0</v>
      </c>
      <c r="O55" s="117">
        <f t="shared" si="121"/>
        <v>0</v>
      </c>
      <c r="P55" s="117">
        <f t="shared" si="121"/>
        <v>0</v>
      </c>
      <c r="Q55" s="117">
        <f t="shared" si="121"/>
        <v>0</v>
      </c>
      <c r="R55" s="116" t="str">
        <f>A15</f>
        <v>Længde [mm]</v>
      </c>
      <c r="S55" s="117">
        <f t="shared" ref="S55:AH55" si="122">S15</f>
        <v>0</v>
      </c>
      <c r="T55" s="117">
        <f t="shared" si="122"/>
        <v>0</v>
      </c>
      <c r="U55" s="117">
        <f t="shared" si="122"/>
        <v>0</v>
      </c>
      <c r="V55" s="117">
        <f t="shared" si="122"/>
        <v>0</v>
      </c>
      <c r="W55" s="117">
        <f t="shared" si="122"/>
        <v>0</v>
      </c>
      <c r="X55" s="117">
        <f t="shared" si="122"/>
        <v>0</v>
      </c>
      <c r="Y55" s="117">
        <f t="shared" si="122"/>
        <v>0</v>
      </c>
      <c r="Z55" s="117">
        <f t="shared" si="122"/>
        <v>0</v>
      </c>
      <c r="AA55" s="117">
        <f t="shared" si="122"/>
        <v>0</v>
      </c>
      <c r="AB55" s="117">
        <f t="shared" si="122"/>
        <v>0</v>
      </c>
      <c r="AC55" s="117">
        <f t="shared" si="122"/>
        <v>0</v>
      </c>
      <c r="AD55" s="117">
        <f t="shared" si="122"/>
        <v>0</v>
      </c>
      <c r="AE55" s="117">
        <f t="shared" si="122"/>
        <v>0</v>
      </c>
      <c r="AF55" s="117">
        <f t="shared" si="122"/>
        <v>0</v>
      </c>
      <c r="AG55" s="117">
        <f t="shared" si="122"/>
        <v>0</v>
      </c>
      <c r="AH55" s="117">
        <f t="shared" si="122"/>
        <v>0</v>
      </c>
      <c r="AI55" s="116" t="str">
        <f>A15</f>
        <v>Længde [mm]</v>
      </c>
      <c r="AJ55" s="117">
        <f t="shared" ref="AJ55:AY55" si="123">AJ15</f>
        <v>0</v>
      </c>
      <c r="AK55" s="117">
        <f t="shared" si="123"/>
        <v>0</v>
      </c>
      <c r="AL55" s="117">
        <f t="shared" si="123"/>
        <v>0</v>
      </c>
      <c r="AM55" s="117">
        <f t="shared" si="123"/>
        <v>0</v>
      </c>
      <c r="AN55" s="117">
        <f t="shared" si="123"/>
        <v>0</v>
      </c>
      <c r="AO55" s="117">
        <f t="shared" si="123"/>
        <v>0</v>
      </c>
      <c r="AP55" s="117">
        <f t="shared" si="123"/>
        <v>0</v>
      </c>
      <c r="AQ55" s="117">
        <f t="shared" si="123"/>
        <v>0</v>
      </c>
      <c r="AR55" s="117">
        <f t="shared" si="123"/>
        <v>0</v>
      </c>
      <c r="AS55" s="117">
        <f t="shared" si="123"/>
        <v>0</v>
      </c>
      <c r="AT55" s="117">
        <f t="shared" si="123"/>
        <v>0</v>
      </c>
      <c r="AU55" s="117">
        <f t="shared" si="123"/>
        <v>0</v>
      </c>
      <c r="AV55" s="117">
        <f t="shared" si="123"/>
        <v>0</v>
      </c>
      <c r="AW55" s="117">
        <f t="shared" si="123"/>
        <v>0</v>
      </c>
      <c r="AX55" s="117">
        <f t="shared" si="123"/>
        <v>0</v>
      </c>
      <c r="AY55" s="117">
        <f t="shared" si="123"/>
        <v>0</v>
      </c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</row>
    <row r="56" spans="1:77" ht="15.75" customHeight="1" x14ac:dyDescent="0.3">
      <c r="A56" s="118" t="str">
        <f t="shared" ref="A56:Q56" si="124">A14</f>
        <v>Type</v>
      </c>
      <c r="B56" s="119" t="str">
        <f t="shared" si="124"/>
        <v>1P/10</v>
      </c>
      <c r="C56" s="119" t="str">
        <f t="shared" si="124"/>
        <v>2PSL/70</v>
      </c>
      <c r="D56" s="119" t="str">
        <f t="shared" si="124"/>
        <v>2P/20</v>
      </c>
      <c r="E56" s="119" t="str">
        <f t="shared" si="124"/>
        <v>3P/30</v>
      </c>
      <c r="F56" s="119" t="str">
        <f t="shared" si="124"/>
        <v>PKP/21</v>
      </c>
      <c r="G56" s="119" t="str">
        <f t="shared" si="124"/>
        <v>1PK/11</v>
      </c>
      <c r="H56" s="119" t="str">
        <f t="shared" si="124"/>
        <v>2PK/22</v>
      </c>
      <c r="I56" s="119" t="str">
        <f t="shared" si="124"/>
        <v>3PK/33</v>
      </c>
      <c r="J56" s="119" t="str">
        <f t="shared" si="124"/>
        <v>1P/10</v>
      </c>
      <c r="K56" s="119" t="str">
        <f t="shared" si="124"/>
        <v>2PSL/70</v>
      </c>
      <c r="L56" s="119" t="str">
        <f t="shared" si="124"/>
        <v>2P/20</v>
      </c>
      <c r="M56" s="119" t="str">
        <f t="shared" si="124"/>
        <v>3P/30</v>
      </c>
      <c r="N56" s="119" t="str">
        <f t="shared" si="124"/>
        <v>PKP/21</v>
      </c>
      <c r="O56" s="119" t="str">
        <f t="shared" si="124"/>
        <v>1PK/11</v>
      </c>
      <c r="P56" s="119" t="str">
        <f t="shared" si="124"/>
        <v>2PK/22</v>
      </c>
      <c r="Q56" s="119" t="str">
        <f t="shared" si="124"/>
        <v>3PK/33</v>
      </c>
      <c r="R56" s="118" t="str">
        <f>A14</f>
        <v>Type</v>
      </c>
      <c r="S56" s="119" t="str">
        <f t="shared" ref="S56:AH56" si="125">S14</f>
        <v>1P/10</v>
      </c>
      <c r="T56" s="119" t="str">
        <f t="shared" si="125"/>
        <v>2PSL/70</v>
      </c>
      <c r="U56" s="119" t="str">
        <f t="shared" si="125"/>
        <v>2P/20</v>
      </c>
      <c r="V56" s="119" t="str">
        <f t="shared" si="125"/>
        <v>3P/30</v>
      </c>
      <c r="W56" s="119" t="str">
        <f t="shared" si="125"/>
        <v>PKP/21</v>
      </c>
      <c r="X56" s="119" t="str">
        <f t="shared" si="125"/>
        <v>1PK/11</v>
      </c>
      <c r="Y56" s="119" t="str">
        <f t="shared" si="125"/>
        <v>2PK/22</v>
      </c>
      <c r="Z56" s="119" t="str">
        <f t="shared" si="125"/>
        <v>3PK/33</v>
      </c>
      <c r="AA56" s="119" t="str">
        <f t="shared" si="125"/>
        <v>1P/10</v>
      </c>
      <c r="AB56" s="119" t="str">
        <f t="shared" si="125"/>
        <v>2PSL/70</v>
      </c>
      <c r="AC56" s="119" t="str">
        <f t="shared" si="125"/>
        <v>2P/20</v>
      </c>
      <c r="AD56" s="119" t="str">
        <f t="shared" si="125"/>
        <v>3P/30</v>
      </c>
      <c r="AE56" s="119" t="str">
        <f t="shared" si="125"/>
        <v>PKP/21</v>
      </c>
      <c r="AF56" s="119" t="str">
        <f t="shared" si="125"/>
        <v>1PK/11</v>
      </c>
      <c r="AG56" s="119" t="str">
        <f t="shared" si="125"/>
        <v>2PK/22</v>
      </c>
      <c r="AH56" s="119" t="str">
        <f t="shared" si="125"/>
        <v>3PK/33</v>
      </c>
      <c r="AI56" s="118" t="str">
        <f>A14</f>
        <v>Type</v>
      </c>
      <c r="AJ56" s="119" t="str">
        <f t="shared" ref="AJ56:AY56" si="126">AJ14</f>
        <v>1P/10</v>
      </c>
      <c r="AK56" s="119" t="str">
        <f t="shared" si="126"/>
        <v>2PSL/70</v>
      </c>
      <c r="AL56" s="119" t="str">
        <f t="shared" si="126"/>
        <v>2P/20</v>
      </c>
      <c r="AM56" s="119" t="str">
        <f t="shared" si="126"/>
        <v>3P/30</v>
      </c>
      <c r="AN56" s="119" t="str">
        <f t="shared" si="126"/>
        <v>PKP/21</v>
      </c>
      <c r="AO56" s="119" t="str">
        <f t="shared" si="126"/>
        <v>1PK/11</v>
      </c>
      <c r="AP56" s="119" t="str">
        <f t="shared" si="126"/>
        <v>2PK/22</v>
      </c>
      <c r="AQ56" s="119" t="str">
        <f t="shared" si="126"/>
        <v>3PK/33</v>
      </c>
      <c r="AR56" s="119" t="str">
        <f t="shared" si="126"/>
        <v>1P/10</v>
      </c>
      <c r="AS56" s="119" t="str">
        <f t="shared" si="126"/>
        <v>2PSL/70</v>
      </c>
      <c r="AT56" s="119" t="str">
        <f t="shared" si="126"/>
        <v>2P/20</v>
      </c>
      <c r="AU56" s="119" t="str">
        <f t="shared" si="126"/>
        <v>3P/30</v>
      </c>
      <c r="AV56" s="119" t="str">
        <f t="shared" si="126"/>
        <v>PKP/21</v>
      </c>
      <c r="AW56" s="119" t="str">
        <f t="shared" si="126"/>
        <v>1PK/11</v>
      </c>
      <c r="AX56" s="119" t="str">
        <f t="shared" si="126"/>
        <v>2PK/22</v>
      </c>
      <c r="AY56" s="119" t="str">
        <f t="shared" si="126"/>
        <v>3PK/33</v>
      </c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</row>
    <row r="57" spans="1:77" ht="15.75" customHeight="1" x14ac:dyDescent="0.3">
      <c r="A57" s="120" t="str">
        <f t="shared" ref="A57:B57" si="127">A13</f>
        <v>Højde [mm]</v>
      </c>
      <c r="B57" s="222">
        <f t="shared" si="127"/>
        <v>255</v>
      </c>
      <c r="C57" s="223"/>
      <c r="D57" s="223"/>
      <c r="E57" s="223"/>
      <c r="F57" s="223"/>
      <c r="G57" s="223"/>
      <c r="H57" s="223"/>
      <c r="I57" s="224"/>
      <c r="J57" s="222">
        <f>J13</f>
        <v>355</v>
      </c>
      <c r="K57" s="223"/>
      <c r="L57" s="223"/>
      <c r="M57" s="223"/>
      <c r="N57" s="223"/>
      <c r="O57" s="223"/>
      <c r="P57" s="223"/>
      <c r="Q57" s="224"/>
      <c r="R57" s="120" t="str">
        <f>A13</f>
        <v>Højde [mm]</v>
      </c>
      <c r="S57" s="222">
        <f>S13</f>
        <v>455</v>
      </c>
      <c r="T57" s="223"/>
      <c r="U57" s="223"/>
      <c r="V57" s="223"/>
      <c r="W57" s="223"/>
      <c r="X57" s="223"/>
      <c r="Y57" s="223"/>
      <c r="Z57" s="224"/>
      <c r="AA57" s="222">
        <f>AA13</f>
        <v>555</v>
      </c>
      <c r="AB57" s="223"/>
      <c r="AC57" s="223"/>
      <c r="AD57" s="223"/>
      <c r="AE57" s="223"/>
      <c r="AF57" s="223"/>
      <c r="AG57" s="223"/>
      <c r="AH57" s="224"/>
      <c r="AI57" s="120" t="str">
        <f>A13</f>
        <v>Højde [mm]</v>
      </c>
      <c r="AJ57" s="222">
        <f>AJ13</f>
        <v>655</v>
      </c>
      <c r="AK57" s="223"/>
      <c r="AL57" s="223"/>
      <c r="AM57" s="223"/>
      <c r="AN57" s="223"/>
      <c r="AO57" s="223"/>
      <c r="AP57" s="223"/>
      <c r="AQ57" s="224"/>
      <c r="AR57" s="222">
        <f>AR13</f>
        <v>955</v>
      </c>
      <c r="AS57" s="223"/>
      <c r="AT57" s="223"/>
      <c r="AU57" s="223"/>
      <c r="AV57" s="223"/>
      <c r="AW57" s="223"/>
      <c r="AX57" s="223"/>
      <c r="AY57" s="225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</row>
    <row r="58" spans="1:77" ht="15.75" customHeight="1" x14ac:dyDescent="0.3">
      <c r="A58" s="12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121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2"/>
      <c r="AI58" s="121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12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</row>
    <row r="59" spans="1:77" ht="15.75" customHeight="1" x14ac:dyDescent="0.3">
      <c r="A59" s="122" t="s">
        <v>73</v>
      </c>
      <c r="B59" s="123">
        <f t="shared" ref="B59:Q59" si="128">B92</f>
        <v>1.3797999999999999</v>
      </c>
      <c r="C59" s="124">
        <f t="shared" si="128"/>
        <v>1.3427</v>
      </c>
      <c r="D59" s="124">
        <f t="shared" si="128"/>
        <v>1.3886000000000001</v>
      </c>
      <c r="E59" s="124">
        <f t="shared" si="128"/>
        <v>1.2770999999999999</v>
      </c>
      <c r="F59" s="124">
        <f t="shared" si="128"/>
        <v>1.375</v>
      </c>
      <c r="G59" s="124">
        <f t="shared" si="128"/>
        <v>1.3456999999999999</v>
      </c>
      <c r="H59" s="124">
        <f t="shared" si="128"/>
        <v>1.3424199999999999</v>
      </c>
      <c r="I59" s="125">
        <f t="shared" si="128"/>
        <v>1.2976000000000001</v>
      </c>
      <c r="J59" s="126">
        <f t="shared" si="128"/>
        <v>1.2939000000000001</v>
      </c>
      <c r="K59" s="124">
        <f t="shared" si="128"/>
        <v>1.3476999999999999</v>
      </c>
      <c r="L59" s="124">
        <f t="shared" si="128"/>
        <v>1.3789</v>
      </c>
      <c r="M59" s="124">
        <f t="shared" si="128"/>
        <v>1.2903</v>
      </c>
      <c r="N59" s="124">
        <f t="shared" si="128"/>
        <v>1.3062</v>
      </c>
      <c r="O59" s="124">
        <f t="shared" si="128"/>
        <v>1.3313999999999999</v>
      </c>
      <c r="P59" s="124">
        <f t="shared" si="128"/>
        <v>1.2941</v>
      </c>
      <c r="Q59" s="124">
        <f t="shared" si="128"/>
        <v>1.3151999999999999</v>
      </c>
      <c r="R59" s="122" t="s">
        <v>73</v>
      </c>
      <c r="S59" s="127">
        <f t="shared" ref="S59:AH59" si="129">S92</f>
        <v>1.3019000000000001</v>
      </c>
      <c r="T59" s="127">
        <f t="shared" si="129"/>
        <v>1.3229</v>
      </c>
      <c r="U59" s="127">
        <f t="shared" si="129"/>
        <v>1.3436999999999999</v>
      </c>
      <c r="V59" s="127">
        <f t="shared" si="129"/>
        <v>1.2891999999999999</v>
      </c>
      <c r="W59" s="127">
        <f t="shared" si="129"/>
        <v>1.2999000000000001</v>
      </c>
      <c r="X59" s="127">
        <f t="shared" si="129"/>
        <v>1.3227</v>
      </c>
      <c r="Y59" s="127">
        <f t="shared" si="129"/>
        <v>1.3051999999999999</v>
      </c>
      <c r="Z59" s="128">
        <f t="shared" si="129"/>
        <v>1.3095000000000001</v>
      </c>
      <c r="AA59" s="129">
        <f t="shared" si="129"/>
        <v>1.31</v>
      </c>
      <c r="AB59" s="127">
        <f t="shared" si="129"/>
        <v>1.3055000000000001</v>
      </c>
      <c r="AC59" s="127">
        <f t="shared" si="129"/>
        <v>1.3185</v>
      </c>
      <c r="AD59" s="127">
        <f t="shared" si="129"/>
        <v>1.2892999999999999</v>
      </c>
      <c r="AE59" s="127">
        <f t="shared" si="129"/>
        <v>1.3002</v>
      </c>
      <c r="AF59" s="127">
        <f t="shared" si="129"/>
        <v>1.3164</v>
      </c>
      <c r="AG59" s="127">
        <f t="shared" si="129"/>
        <v>1.3173999999999999</v>
      </c>
      <c r="AH59" s="127">
        <f t="shared" si="129"/>
        <v>1.3070999999999999</v>
      </c>
      <c r="AI59" s="122" t="s">
        <v>73</v>
      </c>
      <c r="AJ59" s="127">
        <f t="shared" ref="AJ59:AY59" si="130">AJ92</f>
        <v>1.3179000000000001</v>
      </c>
      <c r="AK59" s="127">
        <f t="shared" si="130"/>
        <v>1.2954000000000001</v>
      </c>
      <c r="AL59" s="127">
        <f t="shared" si="130"/>
        <v>1.3031999999999999</v>
      </c>
      <c r="AM59" s="127">
        <f t="shared" si="130"/>
        <v>1.2907999999999999</v>
      </c>
      <c r="AN59" s="127">
        <f t="shared" si="130"/>
        <v>1.3069999999999999</v>
      </c>
      <c r="AO59" s="127">
        <f t="shared" si="130"/>
        <v>1.3124</v>
      </c>
      <c r="AP59" s="127">
        <f t="shared" si="130"/>
        <v>1.3309</v>
      </c>
      <c r="AQ59" s="128">
        <f t="shared" si="130"/>
        <v>1.3082</v>
      </c>
      <c r="AR59" s="129">
        <f t="shared" si="130"/>
        <v>1.3414999999999999</v>
      </c>
      <c r="AS59" s="127">
        <f t="shared" si="130"/>
        <v>1.3097000000000001</v>
      </c>
      <c r="AT59" s="127">
        <f t="shared" si="130"/>
        <v>1.3167</v>
      </c>
      <c r="AU59" s="127">
        <f t="shared" si="130"/>
        <v>1.3027</v>
      </c>
      <c r="AV59" s="127">
        <f t="shared" si="130"/>
        <v>1.3668</v>
      </c>
      <c r="AW59" s="127">
        <f t="shared" si="130"/>
        <v>1.3149999999999999</v>
      </c>
      <c r="AX59" s="127">
        <f t="shared" si="130"/>
        <v>1.3782000000000001</v>
      </c>
      <c r="AY59" s="127">
        <f t="shared" si="130"/>
        <v>1.3318000000000001</v>
      </c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</row>
    <row r="60" spans="1:77" ht="15.75" customHeight="1" x14ac:dyDescent="0.3">
      <c r="A60" s="130" t="s">
        <v>74</v>
      </c>
      <c r="B60" s="131">
        <f t="shared" ref="B60:Q60" si="131">B94</f>
        <v>279.48</v>
      </c>
      <c r="C60" s="131">
        <f t="shared" si="131"/>
        <v>472.26</v>
      </c>
      <c r="D60" s="131">
        <f t="shared" si="131"/>
        <v>482.46000000000004</v>
      </c>
      <c r="E60" s="131">
        <f t="shared" si="131"/>
        <v>698.7</v>
      </c>
      <c r="F60" s="131">
        <f t="shared" si="131"/>
        <v>631.38</v>
      </c>
      <c r="G60" s="131">
        <f t="shared" si="131"/>
        <v>396.78000000000003</v>
      </c>
      <c r="H60" s="131">
        <f t="shared" si="131"/>
        <v>777.24</v>
      </c>
      <c r="I60" s="132">
        <f t="shared" si="131"/>
        <v>1138.32</v>
      </c>
      <c r="J60" s="133">
        <f t="shared" si="131"/>
        <v>370.26</v>
      </c>
      <c r="K60" s="131">
        <f t="shared" si="131"/>
        <v>620.16</v>
      </c>
      <c r="L60" s="131">
        <f t="shared" si="131"/>
        <v>637.5</v>
      </c>
      <c r="M60" s="131">
        <f t="shared" si="131"/>
        <v>886.38</v>
      </c>
      <c r="N60" s="131">
        <f t="shared" si="131"/>
        <v>868.02</v>
      </c>
      <c r="O60" s="131">
        <f t="shared" si="131"/>
        <v>536.52</v>
      </c>
      <c r="P60" s="131">
        <f t="shared" si="131"/>
        <v>1078.1400000000001</v>
      </c>
      <c r="Q60" s="131">
        <f t="shared" si="131"/>
        <v>1545.3</v>
      </c>
      <c r="R60" s="130" t="s">
        <v>75</v>
      </c>
      <c r="S60" s="134">
        <f t="shared" ref="S60:AH60" si="132">S94</f>
        <v>454.92</v>
      </c>
      <c r="T60" s="134">
        <f t="shared" si="132"/>
        <v>768.06000000000006</v>
      </c>
      <c r="U60" s="134">
        <f t="shared" si="132"/>
        <v>798.66</v>
      </c>
      <c r="V60" s="134">
        <f t="shared" si="132"/>
        <v>1102.6200000000001</v>
      </c>
      <c r="W60" s="134">
        <f t="shared" si="132"/>
        <v>1077.1200000000001</v>
      </c>
      <c r="X60" s="134">
        <f t="shared" si="132"/>
        <v>684.42</v>
      </c>
      <c r="Y60" s="134">
        <f t="shared" si="132"/>
        <v>1339.26</v>
      </c>
      <c r="Z60" s="135">
        <f t="shared" si="132"/>
        <v>1928.82</v>
      </c>
      <c r="AA60" s="136">
        <f t="shared" si="132"/>
        <v>541.62</v>
      </c>
      <c r="AB60" s="134">
        <f t="shared" si="132"/>
        <v>905.76</v>
      </c>
      <c r="AC60" s="134">
        <f t="shared" si="132"/>
        <v>952.68000000000006</v>
      </c>
      <c r="AD60" s="134">
        <f t="shared" si="132"/>
        <v>1304.58</v>
      </c>
      <c r="AE60" s="134">
        <f t="shared" si="132"/>
        <v>1269.9000000000001</v>
      </c>
      <c r="AF60" s="134">
        <f t="shared" si="132"/>
        <v>827.22</v>
      </c>
      <c r="AG60" s="134">
        <f t="shared" si="132"/>
        <v>1584.06</v>
      </c>
      <c r="AH60" s="134">
        <f t="shared" si="132"/>
        <v>2283.7800000000002</v>
      </c>
      <c r="AI60" s="130" t="s">
        <v>76</v>
      </c>
      <c r="AJ60" s="134">
        <f t="shared" ref="AJ60:AY60" si="133">AJ94</f>
        <v>630.36</v>
      </c>
      <c r="AK60" s="134">
        <f t="shared" si="133"/>
        <v>1059.78</v>
      </c>
      <c r="AL60" s="134">
        <f t="shared" si="133"/>
        <v>1102.6200000000001</v>
      </c>
      <c r="AM60" s="134">
        <f t="shared" si="133"/>
        <v>1493.28</v>
      </c>
      <c r="AN60" s="134">
        <f t="shared" si="133"/>
        <v>1447.38</v>
      </c>
      <c r="AO60" s="134">
        <f t="shared" si="133"/>
        <v>964.92000000000007</v>
      </c>
      <c r="AP60" s="134">
        <f t="shared" si="133"/>
        <v>1814.58</v>
      </c>
      <c r="AQ60" s="134">
        <f t="shared" si="133"/>
        <v>2612.2200000000003</v>
      </c>
      <c r="AR60" s="134">
        <f t="shared" si="133"/>
        <v>916.98</v>
      </c>
      <c r="AS60" s="134">
        <f t="shared" si="133"/>
        <v>1497.3600000000001</v>
      </c>
      <c r="AT60" s="134">
        <f t="shared" si="133"/>
        <v>1523.88</v>
      </c>
      <c r="AU60" s="134">
        <f t="shared" si="133"/>
        <v>1982.88</v>
      </c>
      <c r="AV60" s="134">
        <f t="shared" si="133"/>
        <v>1885.98</v>
      </c>
      <c r="AW60" s="134">
        <f t="shared" si="133"/>
        <v>1339.26</v>
      </c>
      <c r="AX60" s="134">
        <f t="shared" si="133"/>
        <v>2423.52</v>
      </c>
      <c r="AY60" s="134">
        <f t="shared" si="133"/>
        <v>3441.48</v>
      </c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</row>
    <row r="61" spans="1:77" ht="15.75" customHeight="1" x14ac:dyDescent="0.3">
      <c r="A61" s="130" t="s">
        <v>77</v>
      </c>
      <c r="B61" s="137">
        <f t="shared" ref="B61:Q61" si="134">B95</f>
        <v>5.0999999999999996</v>
      </c>
      <c r="C61" s="138">
        <f t="shared" si="134"/>
        <v>9.9</v>
      </c>
      <c r="D61" s="138">
        <f t="shared" si="134"/>
        <v>9.9</v>
      </c>
      <c r="E61" s="138">
        <f t="shared" si="134"/>
        <v>15.2</v>
      </c>
      <c r="F61" s="138">
        <f t="shared" si="134"/>
        <v>11.5</v>
      </c>
      <c r="G61" s="138">
        <f t="shared" si="134"/>
        <v>6.7</v>
      </c>
      <c r="H61" s="138">
        <f t="shared" si="134"/>
        <v>13.3</v>
      </c>
      <c r="I61" s="139">
        <f t="shared" si="134"/>
        <v>19.899999999999999</v>
      </c>
      <c r="J61" s="140">
        <f t="shared" si="134"/>
        <v>7</v>
      </c>
      <c r="K61" s="138">
        <f t="shared" si="134"/>
        <v>13.6</v>
      </c>
      <c r="L61" s="138">
        <f t="shared" si="134"/>
        <v>13.6</v>
      </c>
      <c r="M61" s="138">
        <f t="shared" si="134"/>
        <v>21.3</v>
      </c>
      <c r="N61" s="138">
        <f t="shared" si="134"/>
        <v>16.2</v>
      </c>
      <c r="O61" s="138">
        <f t="shared" si="134"/>
        <v>21.3</v>
      </c>
      <c r="P61" s="138">
        <f t="shared" si="134"/>
        <v>28.5</v>
      </c>
      <c r="Q61" s="138">
        <f t="shared" si="134"/>
        <v>28.5</v>
      </c>
      <c r="R61" s="130" t="s">
        <v>77</v>
      </c>
      <c r="S61" s="141">
        <f t="shared" ref="S61:AH61" si="135">S95</f>
        <v>8.8000000000000007</v>
      </c>
      <c r="T61" s="141">
        <f t="shared" si="135"/>
        <v>17.399999999999999</v>
      </c>
      <c r="U61" s="141">
        <f t="shared" si="135"/>
        <v>17.399999999999999</v>
      </c>
      <c r="V61" s="141">
        <f t="shared" si="135"/>
        <v>26.6</v>
      </c>
      <c r="W61" s="141">
        <f t="shared" si="135"/>
        <v>21</v>
      </c>
      <c r="X61" s="141">
        <f t="shared" si="135"/>
        <v>12.3</v>
      </c>
      <c r="Y61" s="141">
        <f t="shared" si="135"/>
        <v>24.6</v>
      </c>
      <c r="Z61" s="142">
        <f t="shared" si="135"/>
        <v>36.700000000000003</v>
      </c>
      <c r="AA61" s="143">
        <f t="shared" si="135"/>
        <v>10.7</v>
      </c>
      <c r="AB61" s="141">
        <f t="shared" si="135"/>
        <v>21.1</v>
      </c>
      <c r="AC61" s="141">
        <f t="shared" si="135"/>
        <v>21.2</v>
      </c>
      <c r="AD61" s="141">
        <f t="shared" si="135"/>
        <v>32</v>
      </c>
      <c r="AE61" s="141">
        <f t="shared" si="135"/>
        <v>21.1</v>
      </c>
      <c r="AF61" s="141">
        <f t="shared" si="135"/>
        <v>32</v>
      </c>
      <c r="AG61" s="141">
        <f t="shared" si="135"/>
        <v>44.9</v>
      </c>
      <c r="AH61" s="141">
        <f t="shared" si="135"/>
        <v>25.6</v>
      </c>
      <c r="AI61" s="130" t="s">
        <v>77</v>
      </c>
      <c r="AJ61" s="141">
        <f t="shared" ref="AJ61:AY61" si="136">AJ95</f>
        <v>12.5</v>
      </c>
      <c r="AK61" s="141">
        <f t="shared" si="136"/>
        <v>24.9</v>
      </c>
      <c r="AL61" s="141">
        <f t="shared" si="136"/>
        <v>24.9</v>
      </c>
      <c r="AM61" s="141">
        <f t="shared" si="136"/>
        <v>37.4</v>
      </c>
      <c r="AN61" s="141">
        <f t="shared" si="136"/>
        <v>30.2</v>
      </c>
      <c r="AO61" s="141">
        <f t="shared" si="136"/>
        <v>17.8</v>
      </c>
      <c r="AP61" s="141">
        <f t="shared" si="136"/>
        <v>37.4</v>
      </c>
      <c r="AQ61" s="141">
        <f t="shared" si="136"/>
        <v>53</v>
      </c>
      <c r="AR61" s="141">
        <f t="shared" si="136"/>
        <v>18.100000000000001</v>
      </c>
      <c r="AS61" s="141">
        <f t="shared" si="136"/>
        <v>35.799999999999997</v>
      </c>
      <c r="AT61" s="141">
        <f t="shared" si="136"/>
        <v>35.799999999999997</v>
      </c>
      <c r="AU61" s="141">
        <f t="shared" si="136"/>
        <v>53.7</v>
      </c>
      <c r="AV61" s="141">
        <f t="shared" si="136"/>
        <v>43.4</v>
      </c>
      <c r="AW61" s="141">
        <f t="shared" si="136"/>
        <v>26.1</v>
      </c>
      <c r="AX61" s="141">
        <f t="shared" si="136"/>
        <v>51.7</v>
      </c>
      <c r="AY61" s="141">
        <f t="shared" si="136"/>
        <v>77.7</v>
      </c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</row>
    <row r="62" spans="1:77" ht="15.75" customHeight="1" x14ac:dyDescent="0.3">
      <c r="A62" s="144" t="s">
        <v>78</v>
      </c>
      <c r="B62" s="145">
        <f t="shared" ref="B62:Q62" si="137">B96</f>
        <v>1.5</v>
      </c>
      <c r="C62" s="146">
        <f t="shared" si="137"/>
        <v>3</v>
      </c>
      <c r="D62" s="146">
        <f t="shared" si="137"/>
        <v>3</v>
      </c>
      <c r="E62" s="146">
        <f t="shared" si="137"/>
        <v>4.3</v>
      </c>
      <c r="F62" s="146">
        <f t="shared" si="137"/>
        <v>3</v>
      </c>
      <c r="G62" s="146">
        <f t="shared" si="137"/>
        <v>1.5</v>
      </c>
      <c r="H62" s="146">
        <f t="shared" si="137"/>
        <v>3</v>
      </c>
      <c r="I62" s="147">
        <f t="shared" si="137"/>
        <v>4.3</v>
      </c>
      <c r="J62" s="148">
        <f t="shared" si="137"/>
        <v>2</v>
      </c>
      <c r="K62" s="146">
        <f t="shared" si="137"/>
        <v>4</v>
      </c>
      <c r="L62" s="146">
        <f t="shared" si="137"/>
        <v>4</v>
      </c>
      <c r="M62" s="146">
        <f t="shared" si="137"/>
        <v>5.3</v>
      </c>
      <c r="N62" s="146">
        <f t="shared" si="137"/>
        <v>4</v>
      </c>
      <c r="O62" s="146">
        <f t="shared" si="137"/>
        <v>2</v>
      </c>
      <c r="P62" s="146">
        <f t="shared" si="137"/>
        <v>4</v>
      </c>
      <c r="Q62" s="146">
        <f t="shared" si="137"/>
        <v>5.3</v>
      </c>
      <c r="R62" s="144" t="s">
        <v>78</v>
      </c>
      <c r="S62" s="149">
        <f t="shared" ref="S62:AH62" si="138">S96</f>
        <v>2.5</v>
      </c>
      <c r="T62" s="149">
        <f t="shared" si="138"/>
        <v>4.9000000000000004</v>
      </c>
      <c r="U62" s="149">
        <f t="shared" si="138"/>
        <v>4.9000000000000004</v>
      </c>
      <c r="V62" s="149">
        <f t="shared" si="138"/>
        <v>6.8</v>
      </c>
      <c r="W62" s="149">
        <f t="shared" si="138"/>
        <v>4.9000000000000004</v>
      </c>
      <c r="X62" s="149">
        <f t="shared" si="138"/>
        <v>2.5</v>
      </c>
      <c r="Y62" s="149">
        <f t="shared" si="138"/>
        <v>4.9000000000000004</v>
      </c>
      <c r="Z62" s="150">
        <f t="shared" si="138"/>
        <v>6.8</v>
      </c>
      <c r="AA62" s="151">
        <f t="shared" si="138"/>
        <v>3</v>
      </c>
      <c r="AB62" s="149">
        <f t="shared" si="138"/>
        <v>6</v>
      </c>
      <c r="AC62" s="149">
        <f t="shared" si="138"/>
        <v>6</v>
      </c>
      <c r="AD62" s="149">
        <f t="shared" si="138"/>
        <v>8.4</v>
      </c>
      <c r="AE62" s="149">
        <f t="shared" si="138"/>
        <v>6</v>
      </c>
      <c r="AF62" s="149">
        <f t="shared" si="138"/>
        <v>3</v>
      </c>
      <c r="AG62" s="149">
        <f t="shared" si="138"/>
        <v>6</v>
      </c>
      <c r="AH62" s="149">
        <f t="shared" si="138"/>
        <v>8.4</v>
      </c>
      <c r="AI62" s="144" t="s">
        <v>78</v>
      </c>
      <c r="AJ62" s="149">
        <f t="shared" ref="AJ62:AY62" si="139">AJ96</f>
        <v>3.5</v>
      </c>
      <c r="AK62" s="149">
        <f t="shared" si="139"/>
        <v>7</v>
      </c>
      <c r="AL62" s="149">
        <f t="shared" si="139"/>
        <v>7</v>
      </c>
      <c r="AM62" s="149">
        <f t="shared" si="139"/>
        <v>10</v>
      </c>
      <c r="AN62" s="149">
        <f t="shared" si="139"/>
        <v>7</v>
      </c>
      <c r="AO62" s="149">
        <f t="shared" si="139"/>
        <v>3.5</v>
      </c>
      <c r="AP62" s="149">
        <f t="shared" si="139"/>
        <v>7</v>
      </c>
      <c r="AQ62" s="150">
        <f t="shared" si="139"/>
        <v>10</v>
      </c>
      <c r="AR62" s="151">
        <f t="shared" si="139"/>
        <v>5.0999999999999996</v>
      </c>
      <c r="AS62" s="149">
        <f t="shared" si="139"/>
        <v>10</v>
      </c>
      <c r="AT62" s="149">
        <f t="shared" si="139"/>
        <v>10</v>
      </c>
      <c r="AU62" s="149">
        <f t="shared" si="139"/>
        <v>14.8</v>
      </c>
      <c r="AV62" s="149">
        <f t="shared" si="139"/>
        <v>10</v>
      </c>
      <c r="AW62" s="149">
        <f t="shared" si="139"/>
        <v>5.0999999999999996</v>
      </c>
      <c r="AX62" s="149">
        <f t="shared" si="139"/>
        <v>10</v>
      </c>
      <c r="AY62" s="149">
        <f t="shared" si="139"/>
        <v>14.8</v>
      </c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</row>
    <row r="63" spans="1:77" ht="15.75" customHeight="1" x14ac:dyDescent="0.3">
      <c r="A63" s="152" t="str">
        <f>+VLOOKUP(BC17,BD19:BT24,17,FALSE)</f>
        <v>*Reduceringsfaktor anvendes ved reduktion af varmeydelsen, f.eks. hvor radiatorer skal monteres i grav eller under loft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"/>
      <c r="R63" s="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2"/>
      <c r="AI63" s="8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12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</row>
    <row r="64" spans="1:77" ht="15.75" customHeight="1" x14ac:dyDescent="0.3">
      <c r="A64" s="153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9"/>
      <c r="N64" s="9"/>
      <c r="O64" s="9"/>
      <c r="P64" s="9"/>
      <c r="Q64" s="12"/>
      <c r="R64" s="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2"/>
      <c r="AI64" s="8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12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</row>
    <row r="65" spans="1:77" ht="15.75" customHeight="1" x14ac:dyDescent="0.3">
      <c r="A65" s="155" t="s">
        <v>79</v>
      </c>
      <c r="B65" s="243">
        <f ca="1">NOW()</f>
        <v>46167.886581134262</v>
      </c>
      <c r="C65" s="244"/>
      <c r="D65" s="156"/>
      <c r="E65" s="156"/>
      <c r="F65" s="156"/>
      <c r="G65" s="156"/>
      <c r="H65" s="156"/>
      <c r="I65" s="156"/>
      <c r="J65" s="156"/>
      <c r="K65" s="156"/>
      <c r="L65" s="156"/>
      <c r="M65" s="157"/>
      <c r="N65" s="157"/>
      <c r="O65" s="157"/>
      <c r="P65" s="157"/>
      <c r="Q65" s="30"/>
      <c r="R65" s="158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30"/>
      <c r="AI65" s="158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30"/>
      <c r="AZ65" s="159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</row>
    <row r="66" spans="1:77" ht="15.75" hidden="1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</row>
    <row r="67" spans="1:77" ht="15.75" hidden="1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</row>
    <row r="68" spans="1:77" ht="15.75" hidden="1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</row>
    <row r="69" spans="1:77" ht="15.75" hidden="1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</row>
    <row r="70" spans="1:77" ht="15.75" hidden="1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</row>
    <row r="71" spans="1:77" ht="15.75" hidden="1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</row>
    <row r="72" spans="1:77" ht="15.75" hidden="1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</row>
    <row r="73" spans="1:77" ht="15.75" hidden="1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</row>
    <row r="74" spans="1:77" ht="15.75" hidden="1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</row>
    <row r="75" spans="1:77" ht="15.75" hidden="1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</row>
    <row r="76" spans="1:77" ht="15.75" hidden="1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</row>
    <row r="77" spans="1:77" ht="15.75" hidden="1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</row>
    <row r="78" spans="1:77" ht="15.75" hidden="1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</row>
    <row r="79" spans="1:77" ht="15.75" hidden="1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</row>
    <row r="80" spans="1:77" ht="15.75" hidden="1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</row>
    <row r="81" spans="1:77" ht="15.75" hidden="1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</row>
    <row r="82" spans="1:77" ht="15.75" hidden="1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</row>
    <row r="83" spans="1:77" ht="15.75" hidden="1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</row>
    <row r="84" spans="1:77" ht="15.75" hidden="1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</row>
    <row r="85" spans="1:77" ht="15.75" hidden="1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</row>
    <row r="86" spans="1:77" ht="15.75" hidden="1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</row>
    <row r="87" spans="1:77" ht="15.75" hidden="1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</row>
    <row r="88" spans="1:77" ht="15.75" hidden="1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</row>
    <row r="89" spans="1:77" ht="15.75" hidden="1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</row>
    <row r="90" spans="1:77" ht="15" hidden="1" customHeight="1" x14ac:dyDescent="0.3">
      <c r="A90" s="226" t="s">
        <v>80</v>
      </c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8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</row>
    <row r="91" spans="1:77" ht="15.75" hidden="1" customHeight="1" x14ac:dyDescent="0.3">
      <c r="A91" s="229"/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  <c r="AV91" s="230"/>
      <c r="AW91" s="230"/>
      <c r="AX91" s="230"/>
      <c r="AY91" s="231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</row>
    <row r="92" spans="1:77" ht="15.75" hidden="1" customHeight="1" x14ac:dyDescent="0.3">
      <c r="A92" s="160" t="s">
        <v>73</v>
      </c>
      <c r="B92" s="161">
        <v>1.3797999999999999</v>
      </c>
      <c r="C92" s="162">
        <v>1.3427</v>
      </c>
      <c r="D92" s="162">
        <v>1.3886000000000001</v>
      </c>
      <c r="E92" s="162">
        <v>1.2770999999999999</v>
      </c>
      <c r="F92" s="162">
        <v>1.375</v>
      </c>
      <c r="G92" s="162">
        <v>1.3456999999999999</v>
      </c>
      <c r="H92" s="162">
        <v>1.3424199999999999</v>
      </c>
      <c r="I92" s="163">
        <v>1.2976000000000001</v>
      </c>
      <c r="J92" s="162">
        <v>1.2939000000000001</v>
      </c>
      <c r="K92" s="162">
        <v>1.3476999999999999</v>
      </c>
      <c r="L92" s="162">
        <v>1.3789</v>
      </c>
      <c r="M92" s="162">
        <v>1.2903</v>
      </c>
      <c r="N92" s="162">
        <v>1.3062</v>
      </c>
      <c r="O92" s="162">
        <v>1.3313999999999999</v>
      </c>
      <c r="P92" s="162">
        <v>1.2941</v>
      </c>
      <c r="Q92" s="162">
        <v>1.3151999999999999</v>
      </c>
      <c r="R92" s="160" t="s">
        <v>73</v>
      </c>
      <c r="S92" s="162">
        <v>1.3019000000000001</v>
      </c>
      <c r="T92" s="162">
        <v>1.3229</v>
      </c>
      <c r="U92" s="162">
        <v>1.3436999999999999</v>
      </c>
      <c r="V92" s="162">
        <v>1.2891999999999999</v>
      </c>
      <c r="W92" s="162">
        <v>1.2999000000000001</v>
      </c>
      <c r="X92" s="162">
        <v>1.3227</v>
      </c>
      <c r="Y92" s="162">
        <v>1.3051999999999999</v>
      </c>
      <c r="Z92" s="163">
        <v>1.3095000000000001</v>
      </c>
      <c r="AA92" s="164">
        <v>1.31</v>
      </c>
      <c r="AB92" s="162">
        <v>1.3055000000000001</v>
      </c>
      <c r="AC92" s="162">
        <v>1.3185</v>
      </c>
      <c r="AD92" s="162">
        <v>1.2892999999999999</v>
      </c>
      <c r="AE92" s="162">
        <v>1.3002</v>
      </c>
      <c r="AF92" s="162">
        <v>1.3164</v>
      </c>
      <c r="AG92" s="162">
        <v>1.3173999999999999</v>
      </c>
      <c r="AH92" s="162">
        <v>1.3070999999999999</v>
      </c>
      <c r="AI92" s="160" t="s">
        <v>73</v>
      </c>
      <c r="AJ92" s="162">
        <v>1.3179000000000001</v>
      </c>
      <c r="AK92" s="162">
        <v>1.2954000000000001</v>
      </c>
      <c r="AL92" s="162">
        <v>1.3031999999999999</v>
      </c>
      <c r="AM92" s="162">
        <v>1.2907999999999999</v>
      </c>
      <c r="AN92" s="162">
        <v>1.3069999999999999</v>
      </c>
      <c r="AO92" s="162">
        <v>1.3124</v>
      </c>
      <c r="AP92" s="162">
        <v>1.3309</v>
      </c>
      <c r="AQ92" s="163">
        <v>1.3082</v>
      </c>
      <c r="AR92" s="164">
        <v>1.3414999999999999</v>
      </c>
      <c r="AS92" s="162">
        <v>1.3097000000000001</v>
      </c>
      <c r="AT92" s="162">
        <v>1.3167</v>
      </c>
      <c r="AU92" s="162">
        <v>1.3027</v>
      </c>
      <c r="AV92" s="162">
        <v>1.3668</v>
      </c>
      <c r="AW92" s="162">
        <v>1.3149999999999999</v>
      </c>
      <c r="AX92" s="162">
        <v>1.3782000000000001</v>
      </c>
      <c r="AY92" s="162">
        <v>1.3318000000000001</v>
      </c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</row>
    <row r="93" spans="1:77" ht="15.75" hidden="1" customHeight="1" x14ac:dyDescent="0.3">
      <c r="A93" s="165" t="s">
        <v>81</v>
      </c>
      <c r="B93" s="166">
        <v>274</v>
      </c>
      <c r="C93" s="167">
        <v>463</v>
      </c>
      <c r="D93" s="167">
        <v>473</v>
      </c>
      <c r="E93" s="167">
        <v>685</v>
      </c>
      <c r="F93" s="167">
        <v>619</v>
      </c>
      <c r="G93" s="167">
        <v>389</v>
      </c>
      <c r="H93" s="167">
        <v>762</v>
      </c>
      <c r="I93" s="168">
        <v>1116</v>
      </c>
      <c r="J93" s="169">
        <v>363</v>
      </c>
      <c r="K93" s="167">
        <v>608</v>
      </c>
      <c r="L93" s="167">
        <v>625</v>
      </c>
      <c r="M93" s="167">
        <v>869</v>
      </c>
      <c r="N93" s="167">
        <v>851</v>
      </c>
      <c r="O93" s="167">
        <v>526</v>
      </c>
      <c r="P93" s="167">
        <v>1057</v>
      </c>
      <c r="Q93" s="167">
        <v>1515</v>
      </c>
      <c r="R93" s="165" t="s">
        <v>82</v>
      </c>
      <c r="S93" s="167">
        <v>446</v>
      </c>
      <c r="T93" s="167">
        <v>753</v>
      </c>
      <c r="U93" s="167">
        <v>783</v>
      </c>
      <c r="V93" s="167">
        <v>1081</v>
      </c>
      <c r="W93" s="167">
        <v>1056</v>
      </c>
      <c r="X93" s="167">
        <v>671</v>
      </c>
      <c r="Y93" s="167">
        <v>1313</v>
      </c>
      <c r="Z93" s="168">
        <v>1891</v>
      </c>
      <c r="AA93" s="169">
        <v>531</v>
      </c>
      <c r="AB93" s="167">
        <v>888</v>
      </c>
      <c r="AC93" s="167">
        <v>934</v>
      </c>
      <c r="AD93" s="167">
        <v>1279</v>
      </c>
      <c r="AE93" s="167">
        <v>1245</v>
      </c>
      <c r="AF93" s="167">
        <v>811</v>
      </c>
      <c r="AG93" s="167">
        <v>1553</v>
      </c>
      <c r="AH93" s="167">
        <v>2239</v>
      </c>
      <c r="AI93" s="165" t="s">
        <v>83</v>
      </c>
      <c r="AJ93" s="167">
        <v>618</v>
      </c>
      <c r="AK93" s="167">
        <v>1039</v>
      </c>
      <c r="AL93" s="167">
        <v>1081</v>
      </c>
      <c r="AM93" s="167">
        <v>1464</v>
      </c>
      <c r="AN93" s="167">
        <v>1419</v>
      </c>
      <c r="AO93" s="167">
        <v>946</v>
      </c>
      <c r="AP93" s="167">
        <v>1779</v>
      </c>
      <c r="AQ93" s="168">
        <v>2561</v>
      </c>
      <c r="AR93" s="169">
        <v>899</v>
      </c>
      <c r="AS93" s="167">
        <v>1468</v>
      </c>
      <c r="AT93" s="167">
        <v>1494</v>
      </c>
      <c r="AU93" s="167">
        <v>1944</v>
      </c>
      <c r="AV93" s="167">
        <v>1849</v>
      </c>
      <c r="AW93" s="167">
        <v>1313</v>
      </c>
      <c r="AX93" s="167">
        <v>2376</v>
      </c>
      <c r="AY93" s="167">
        <v>3374</v>
      </c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</row>
    <row r="94" spans="1:77" ht="15.75" hidden="1" customHeight="1" x14ac:dyDescent="0.3">
      <c r="A94" s="170" t="s">
        <v>84</v>
      </c>
      <c r="B94" s="171">
        <f t="shared" ref="B94:Q94" si="140">B93*1.02</f>
        <v>279.48</v>
      </c>
      <c r="C94" s="171">
        <f t="shared" si="140"/>
        <v>472.26</v>
      </c>
      <c r="D94" s="171">
        <f t="shared" si="140"/>
        <v>482.46000000000004</v>
      </c>
      <c r="E94" s="171">
        <f t="shared" si="140"/>
        <v>698.7</v>
      </c>
      <c r="F94" s="171">
        <f t="shared" si="140"/>
        <v>631.38</v>
      </c>
      <c r="G94" s="171">
        <f t="shared" si="140"/>
        <v>396.78000000000003</v>
      </c>
      <c r="H94" s="171">
        <f t="shared" si="140"/>
        <v>777.24</v>
      </c>
      <c r="I94" s="171">
        <f t="shared" si="140"/>
        <v>1138.32</v>
      </c>
      <c r="J94" s="171">
        <f t="shared" si="140"/>
        <v>370.26</v>
      </c>
      <c r="K94" s="171">
        <f t="shared" si="140"/>
        <v>620.16</v>
      </c>
      <c r="L94" s="171">
        <f t="shared" si="140"/>
        <v>637.5</v>
      </c>
      <c r="M94" s="171">
        <f t="shared" si="140"/>
        <v>886.38</v>
      </c>
      <c r="N94" s="171">
        <f t="shared" si="140"/>
        <v>868.02</v>
      </c>
      <c r="O94" s="171">
        <f t="shared" si="140"/>
        <v>536.52</v>
      </c>
      <c r="P94" s="171">
        <f t="shared" si="140"/>
        <v>1078.1400000000001</v>
      </c>
      <c r="Q94" s="171">
        <f t="shared" si="140"/>
        <v>1545.3</v>
      </c>
      <c r="R94" s="172" t="str">
        <f>A94</f>
        <v>TILLÆG</v>
      </c>
      <c r="S94" s="171">
        <f t="shared" ref="S94:AH94" si="141">S93*1.02</f>
        <v>454.92</v>
      </c>
      <c r="T94" s="171">
        <f t="shared" si="141"/>
        <v>768.06000000000006</v>
      </c>
      <c r="U94" s="171">
        <f t="shared" si="141"/>
        <v>798.66</v>
      </c>
      <c r="V94" s="171">
        <f t="shared" si="141"/>
        <v>1102.6200000000001</v>
      </c>
      <c r="W94" s="171">
        <f t="shared" si="141"/>
        <v>1077.1200000000001</v>
      </c>
      <c r="X94" s="171">
        <f t="shared" si="141"/>
        <v>684.42</v>
      </c>
      <c r="Y94" s="171">
        <f t="shared" si="141"/>
        <v>1339.26</v>
      </c>
      <c r="Z94" s="171">
        <f t="shared" si="141"/>
        <v>1928.82</v>
      </c>
      <c r="AA94" s="171">
        <f t="shared" si="141"/>
        <v>541.62</v>
      </c>
      <c r="AB94" s="171">
        <f t="shared" si="141"/>
        <v>905.76</v>
      </c>
      <c r="AC94" s="171">
        <f t="shared" si="141"/>
        <v>952.68000000000006</v>
      </c>
      <c r="AD94" s="171">
        <f t="shared" si="141"/>
        <v>1304.58</v>
      </c>
      <c r="AE94" s="171">
        <f t="shared" si="141"/>
        <v>1269.9000000000001</v>
      </c>
      <c r="AF94" s="171">
        <f t="shared" si="141"/>
        <v>827.22</v>
      </c>
      <c r="AG94" s="171">
        <f t="shared" si="141"/>
        <v>1584.06</v>
      </c>
      <c r="AH94" s="171">
        <f t="shared" si="141"/>
        <v>2283.7800000000002</v>
      </c>
      <c r="AI94" s="172" t="str">
        <f>R94</f>
        <v>TILLÆG</v>
      </c>
      <c r="AJ94" s="171">
        <f t="shared" ref="AJ94:AY94" si="142">AJ93*1.02</f>
        <v>630.36</v>
      </c>
      <c r="AK94" s="171">
        <f t="shared" si="142"/>
        <v>1059.78</v>
      </c>
      <c r="AL94" s="171">
        <f t="shared" si="142"/>
        <v>1102.6200000000001</v>
      </c>
      <c r="AM94" s="171">
        <f t="shared" si="142"/>
        <v>1493.28</v>
      </c>
      <c r="AN94" s="171">
        <f t="shared" si="142"/>
        <v>1447.38</v>
      </c>
      <c r="AO94" s="171">
        <f t="shared" si="142"/>
        <v>964.92000000000007</v>
      </c>
      <c r="AP94" s="171">
        <f t="shared" si="142"/>
        <v>1814.58</v>
      </c>
      <c r="AQ94" s="171">
        <f t="shared" si="142"/>
        <v>2612.2200000000003</v>
      </c>
      <c r="AR94" s="171">
        <f t="shared" si="142"/>
        <v>916.98</v>
      </c>
      <c r="AS94" s="171">
        <f t="shared" si="142"/>
        <v>1497.3600000000001</v>
      </c>
      <c r="AT94" s="171">
        <f t="shared" si="142"/>
        <v>1523.88</v>
      </c>
      <c r="AU94" s="171">
        <f t="shared" si="142"/>
        <v>1982.88</v>
      </c>
      <c r="AV94" s="171">
        <f t="shared" si="142"/>
        <v>1885.98</v>
      </c>
      <c r="AW94" s="171">
        <f t="shared" si="142"/>
        <v>1339.26</v>
      </c>
      <c r="AX94" s="171">
        <f t="shared" si="142"/>
        <v>2423.52</v>
      </c>
      <c r="AY94" s="171">
        <f t="shared" si="142"/>
        <v>3441.48</v>
      </c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</row>
    <row r="95" spans="1:77" ht="15.75" hidden="1" customHeight="1" x14ac:dyDescent="0.3">
      <c r="A95" s="165" t="s">
        <v>77</v>
      </c>
      <c r="B95" s="166">
        <v>5.0999999999999996</v>
      </c>
      <c r="C95" s="173">
        <v>9.9</v>
      </c>
      <c r="D95" s="173">
        <v>9.9</v>
      </c>
      <c r="E95" s="173">
        <v>15.2</v>
      </c>
      <c r="F95" s="173">
        <v>11.5</v>
      </c>
      <c r="G95" s="173">
        <v>6.7</v>
      </c>
      <c r="H95" s="173">
        <v>13.3</v>
      </c>
      <c r="I95" s="174">
        <v>19.899999999999999</v>
      </c>
      <c r="J95" s="175">
        <v>7</v>
      </c>
      <c r="K95" s="173">
        <v>13.6</v>
      </c>
      <c r="L95" s="173">
        <v>13.6</v>
      </c>
      <c r="M95" s="173">
        <v>21.3</v>
      </c>
      <c r="N95" s="173">
        <v>16.2</v>
      </c>
      <c r="O95" s="173">
        <v>21.3</v>
      </c>
      <c r="P95" s="173">
        <v>28.5</v>
      </c>
      <c r="Q95" s="173">
        <v>28.5</v>
      </c>
      <c r="R95" s="165" t="s">
        <v>77</v>
      </c>
      <c r="S95" s="173">
        <v>8.8000000000000007</v>
      </c>
      <c r="T95" s="173">
        <v>17.399999999999999</v>
      </c>
      <c r="U95" s="173">
        <v>17.399999999999999</v>
      </c>
      <c r="V95" s="173">
        <v>26.6</v>
      </c>
      <c r="W95" s="173">
        <v>21</v>
      </c>
      <c r="X95" s="173">
        <v>12.3</v>
      </c>
      <c r="Y95" s="173">
        <v>24.6</v>
      </c>
      <c r="Z95" s="174">
        <v>36.700000000000003</v>
      </c>
      <c r="AA95" s="175">
        <v>10.7</v>
      </c>
      <c r="AB95" s="173">
        <v>21.1</v>
      </c>
      <c r="AC95" s="173">
        <v>21.2</v>
      </c>
      <c r="AD95" s="173">
        <v>32</v>
      </c>
      <c r="AE95" s="173">
        <v>21.1</v>
      </c>
      <c r="AF95" s="173">
        <v>32</v>
      </c>
      <c r="AG95" s="173">
        <v>44.9</v>
      </c>
      <c r="AH95" s="173">
        <v>25.6</v>
      </c>
      <c r="AI95" s="165" t="s">
        <v>77</v>
      </c>
      <c r="AJ95" s="173">
        <v>12.5</v>
      </c>
      <c r="AK95" s="173">
        <v>24.9</v>
      </c>
      <c r="AL95" s="173">
        <v>24.9</v>
      </c>
      <c r="AM95" s="173">
        <v>37.4</v>
      </c>
      <c r="AN95" s="173">
        <v>30.2</v>
      </c>
      <c r="AO95" s="173">
        <v>17.8</v>
      </c>
      <c r="AP95" s="173">
        <v>37.4</v>
      </c>
      <c r="AQ95" s="174">
        <v>53</v>
      </c>
      <c r="AR95" s="175">
        <v>18.100000000000001</v>
      </c>
      <c r="AS95" s="173">
        <v>35.799999999999997</v>
      </c>
      <c r="AT95" s="173">
        <v>35.799999999999997</v>
      </c>
      <c r="AU95" s="173">
        <v>53.7</v>
      </c>
      <c r="AV95" s="173">
        <v>43.4</v>
      </c>
      <c r="AW95" s="173">
        <v>26.1</v>
      </c>
      <c r="AX95" s="173">
        <v>51.7</v>
      </c>
      <c r="AY95" s="173">
        <v>77.7</v>
      </c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</row>
    <row r="96" spans="1:77" ht="15.75" hidden="1" customHeight="1" x14ac:dyDescent="0.3">
      <c r="A96" s="176" t="s">
        <v>78</v>
      </c>
      <c r="B96" s="177">
        <v>1.5</v>
      </c>
      <c r="C96" s="178">
        <v>3</v>
      </c>
      <c r="D96" s="178">
        <v>3</v>
      </c>
      <c r="E96" s="178">
        <v>4.3</v>
      </c>
      <c r="F96" s="178">
        <v>3</v>
      </c>
      <c r="G96" s="178">
        <v>1.5</v>
      </c>
      <c r="H96" s="178">
        <v>3</v>
      </c>
      <c r="I96" s="179">
        <v>4.3</v>
      </c>
      <c r="J96" s="180">
        <v>2</v>
      </c>
      <c r="K96" s="178">
        <v>4</v>
      </c>
      <c r="L96" s="178">
        <v>4</v>
      </c>
      <c r="M96" s="178">
        <v>5.3</v>
      </c>
      <c r="N96" s="178">
        <v>4</v>
      </c>
      <c r="O96" s="178">
        <v>2</v>
      </c>
      <c r="P96" s="178">
        <v>4</v>
      </c>
      <c r="Q96" s="178">
        <v>5.3</v>
      </c>
      <c r="R96" s="176" t="s">
        <v>78</v>
      </c>
      <c r="S96" s="178">
        <v>2.5</v>
      </c>
      <c r="T96" s="178">
        <v>4.9000000000000004</v>
      </c>
      <c r="U96" s="178">
        <v>4.9000000000000004</v>
      </c>
      <c r="V96" s="178">
        <v>6.8</v>
      </c>
      <c r="W96" s="178">
        <v>4.9000000000000004</v>
      </c>
      <c r="X96" s="178">
        <v>2.5</v>
      </c>
      <c r="Y96" s="178">
        <v>4.9000000000000004</v>
      </c>
      <c r="Z96" s="179">
        <v>6.8</v>
      </c>
      <c r="AA96" s="180">
        <v>3</v>
      </c>
      <c r="AB96" s="178">
        <v>6</v>
      </c>
      <c r="AC96" s="178">
        <v>6</v>
      </c>
      <c r="AD96" s="178">
        <v>8.4</v>
      </c>
      <c r="AE96" s="178">
        <v>6</v>
      </c>
      <c r="AF96" s="178">
        <v>3</v>
      </c>
      <c r="AG96" s="178">
        <v>6</v>
      </c>
      <c r="AH96" s="178">
        <v>8.4</v>
      </c>
      <c r="AI96" s="176" t="s">
        <v>78</v>
      </c>
      <c r="AJ96" s="178">
        <v>3.5</v>
      </c>
      <c r="AK96" s="178">
        <v>7</v>
      </c>
      <c r="AL96" s="178">
        <v>7</v>
      </c>
      <c r="AM96" s="178">
        <v>10</v>
      </c>
      <c r="AN96" s="178">
        <v>7</v>
      </c>
      <c r="AO96" s="178">
        <v>3.5</v>
      </c>
      <c r="AP96" s="178">
        <v>7</v>
      </c>
      <c r="AQ96" s="179">
        <v>10</v>
      </c>
      <c r="AR96" s="180">
        <v>5.0999999999999996</v>
      </c>
      <c r="AS96" s="178">
        <v>10</v>
      </c>
      <c r="AT96" s="178">
        <v>10</v>
      </c>
      <c r="AU96" s="178">
        <v>14.8</v>
      </c>
      <c r="AV96" s="178">
        <v>10</v>
      </c>
      <c r="AW96" s="178">
        <v>5.0999999999999996</v>
      </c>
      <c r="AX96" s="178">
        <v>10</v>
      </c>
      <c r="AY96" s="178">
        <v>14.8</v>
      </c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</row>
    <row r="97" spans="1:77" ht="15.75" hidden="1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</row>
    <row r="98" spans="1:77" ht="15.75" hidden="1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</row>
    <row r="99" spans="1:77" ht="15.75" hidden="1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</row>
    <row r="100" spans="1:77" ht="15.75" hidden="1" customHeight="1" x14ac:dyDescent="0.3">
      <c r="A100" s="7"/>
      <c r="B100" s="7"/>
      <c r="C100" s="7"/>
      <c r="D100" s="7"/>
      <c r="E100" s="7"/>
      <c r="F100" s="7" t="s">
        <v>85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</row>
    <row r="101" spans="1:77" ht="15.75" customHeight="1" x14ac:dyDescent="0.3">
      <c r="A101" s="7"/>
      <c r="B101" s="7"/>
      <c r="C101" s="7"/>
      <c r="D101" s="7"/>
      <c r="E101" s="7"/>
      <c r="F101" s="7" t="s">
        <v>86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</row>
    <row r="102" spans="1:77" ht="15.7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</row>
    <row r="103" spans="1:77" ht="15.7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</row>
    <row r="104" spans="1:77" ht="15.7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</row>
    <row r="105" spans="1:77" ht="15.7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</row>
    <row r="106" spans="1:77" ht="15.7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</row>
    <row r="107" spans="1:77" ht="15.7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</row>
    <row r="108" spans="1:77" ht="15.7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</row>
    <row r="109" spans="1:77" ht="15.7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</row>
    <row r="110" spans="1:77" ht="15.7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</row>
    <row r="111" spans="1:77" ht="15.7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</row>
    <row r="112" spans="1:77" ht="15.7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</row>
    <row r="113" spans="1:77" ht="15.7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</row>
    <row r="114" spans="1:77" ht="15.7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</row>
    <row r="115" spans="1:77" ht="15.7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</row>
    <row r="116" spans="1:77" ht="15.7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</row>
    <row r="117" spans="1:77" ht="15.7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</row>
    <row r="118" spans="1:77" ht="15.7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</row>
    <row r="119" spans="1:77" ht="15.7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</row>
    <row r="120" spans="1:77" ht="15.7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</row>
    <row r="121" spans="1:77" ht="15.7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</row>
    <row r="122" spans="1:77" ht="15.7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</row>
    <row r="123" spans="1:77" ht="15.7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</row>
    <row r="124" spans="1:77" ht="15.7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</row>
    <row r="125" spans="1:77" ht="15.7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</row>
    <row r="126" spans="1:77" ht="15.7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</row>
    <row r="127" spans="1:77" ht="15.7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</row>
    <row r="128" spans="1:77" ht="15.7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</row>
    <row r="129" spans="1:77" ht="15.7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</row>
    <row r="130" spans="1:77" ht="15.7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</row>
    <row r="131" spans="1:77" ht="15.7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</row>
    <row r="132" spans="1:77" ht="15.7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</row>
    <row r="133" spans="1:77" ht="15.7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</row>
    <row r="134" spans="1:77" ht="15.7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</row>
    <row r="135" spans="1:77" ht="15.7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</row>
    <row r="136" spans="1:77" ht="15.7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</row>
    <row r="137" spans="1:77" ht="15.7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</row>
    <row r="138" spans="1:77" ht="15.7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</row>
    <row r="139" spans="1:77" ht="15.7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</row>
    <row r="140" spans="1:77" ht="15.7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</row>
    <row r="141" spans="1:77" ht="15.7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</row>
    <row r="142" spans="1:77" ht="15.7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</row>
    <row r="143" spans="1:77" ht="15.7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</row>
    <row r="144" spans="1:77" ht="15.7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</row>
    <row r="145" spans="1:77" ht="15.7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</row>
    <row r="146" spans="1:77" ht="15.7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</row>
    <row r="147" spans="1:77" ht="15.7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</row>
    <row r="148" spans="1:77" ht="15.7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</row>
    <row r="149" spans="1:77" ht="15.7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</row>
    <row r="150" spans="1:77" ht="15.7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</row>
    <row r="151" spans="1:77" ht="15.7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</row>
    <row r="152" spans="1:77" ht="15.7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</row>
    <row r="153" spans="1:77" ht="15.7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</row>
    <row r="154" spans="1:77" ht="15.7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</row>
    <row r="155" spans="1:77" ht="15.7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</row>
    <row r="156" spans="1:77" ht="15.7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</row>
    <row r="157" spans="1:77" ht="15.7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</row>
    <row r="158" spans="1:77" ht="15.7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</row>
    <row r="159" spans="1:77" ht="15.7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</row>
    <row r="160" spans="1:77" ht="15.7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</row>
    <row r="161" spans="1:77" ht="15.7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</row>
    <row r="162" spans="1:77" ht="15.7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</row>
    <row r="163" spans="1:77" ht="15.7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</row>
    <row r="164" spans="1:77" ht="15.7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</row>
    <row r="165" spans="1:77" ht="15.7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</row>
    <row r="166" spans="1:77" ht="15.7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</row>
    <row r="167" spans="1:77" ht="15.7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</row>
    <row r="168" spans="1:77" ht="15.7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</row>
    <row r="169" spans="1:77" ht="15.7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</row>
    <row r="170" spans="1:77" ht="15.7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</row>
    <row r="171" spans="1:77" ht="15.7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</row>
    <row r="172" spans="1:77" ht="15.7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</row>
    <row r="173" spans="1:77" ht="15.7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</row>
    <row r="174" spans="1:77" ht="15.7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</row>
    <row r="175" spans="1:77" ht="15.7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</row>
    <row r="176" spans="1:77" ht="15.7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</row>
    <row r="177" spans="1:77" ht="15.7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</row>
    <row r="178" spans="1:77" ht="15.7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</row>
    <row r="179" spans="1:77" ht="15.7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</row>
    <row r="180" spans="1:77" ht="15.7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</row>
    <row r="181" spans="1:77" ht="15.7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</row>
    <row r="182" spans="1:77" ht="15.7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</row>
    <row r="183" spans="1:77" ht="15.7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</row>
    <row r="184" spans="1:77" ht="15.7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</row>
    <row r="185" spans="1:77" ht="15.7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</row>
    <row r="186" spans="1:77" ht="15.7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</row>
    <row r="187" spans="1:77" ht="15.7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</row>
    <row r="188" spans="1:77" ht="15.7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</row>
    <row r="189" spans="1:77" ht="15.7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</row>
    <row r="190" spans="1:77" ht="15.7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</row>
    <row r="191" spans="1:77" ht="15.7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</row>
    <row r="192" spans="1:77" ht="15.7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</row>
    <row r="193" spans="1:77" ht="15.7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</row>
    <row r="194" spans="1:77" ht="15.7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</row>
    <row r="195" spans="1:77" ht="15.7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</row>
    <row r="196" spans="1:77" ht="15.7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</row>
    <row r="197" spans="1:77" ht="15.7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</row>
    <row r="198" spans="1:77" ht="15.7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</row>
    <row r="199" spans="1:77" ht="15.7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</row>
    <row r="200" spans="1:77" ht="15.7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</row>
    <row r="201" spans="1:77" ht="15.7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</row>
    <row r="202" spans="1:77" ht="15.7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</row>
    <row r="203" spans="1:77" ht="15.7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</row>
    <row r="204" spans="1:77" ht="15.7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</row>
    <row r="205" spans="1:77" ht="15.7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</row>
    <row r="206" spans="1:77" ht="15.7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</row>
    <row r="207" spans="1:77" ht="15.7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</row>
    <row r="208" spans="1:77" ht="15.7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</row>
    <row r="209" spans="1:77" ht="15.7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</row>
    <row r="210" spans="1:77" ht="15.7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</row>
    <row r="211" spans="1:77" ht="15.7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</row>
    <row r="212" spans="1:77" ht="15.7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</row>
    <row r="213" spans="1:77" ht="15.7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</row>
    <row r="214" spans="1:77" ht="15.7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</row>
    <row r="215" spans="1:77" ht="15.7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</row>
    <row r="216" spans="1:77" ht="15.7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</row>
    <row r="217" spans="1:77" ht="15.7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</row>
    <row r="218" spans="1:77" ht="15.7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</row>
    <row r="219" spans="1:77" ht="15.7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</row>
    <row r="220" spans="1:77" ht="15.7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</row>
    <row r="221" spans="1:77" ht="15.7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</row>
    <row r="222" spans="1:77" ht="15.7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</row>
    <row r="223" spans="1:77" ht="15.7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</row>
    <row r="224" spans="1:77" ht="15.7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</row>
    <row r="225" spans="1:77" ht="15.7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</row>
    <row r="226" spans="1:77" ht="15.7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</row>
    <row r="227" spans="1:77" ht="15.7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</row>
    <row r="228" spans="1:77" ht="15.7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</row>
    <row r="229" spans="1:77" ht="15.7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</row>
    <row r="230" spans="1:77" ht="15.7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</row>
    <row r="231" spans="1:77" ht="15.7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</row>
    <row r="232" spans="1:77" ht="15.7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</row>
    <row r="233" spans="1:77" ht="15.7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</row>
    <row r="234" spans="1:77" ht="15.7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</row>
    <row r="235" spans="1:77" ht="15.7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</row>
    <row r="236" spans="1:77" ht="15.7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</row>
    <row r="237" spans="1:77" ht="15.7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</row>
    <row r="238" spans="1:77" ht="15.7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</row>
    <row r="239" spans="1:77" ht="15.7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</row>
    <row r="240" spans="1:77" ht="15.7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</row>
    <row r="241" spans="1:77" ht="15.7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</row>
    <row r="242" spans="1:77" ht="15.7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</row>
    <row r="243" spans="1:77" ht="15.7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</row>
    <row r="244" spans="1:77" ht="15.7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</row>
    <row r="245" spans="1:77" ht="15.7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</row>
    <row r="246" spans="1:77" ht="15.7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</row>
    <row r="247" spans="1:77" ht="15.7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</row>
    <row r="248" spans="1:77" ht="15.7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</row>
    <row r="249" spans="1:77" ht="15.7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</row>
    <row r="250" spans="1:77" ht="15.7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</row>
    <row r="251" spans="1:77" ht="15.7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</row>
    <row r="252" spans="1:77" ht="15.7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</row>
    <row r="253" spans="1:77" ht="15.7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</row>
    <row r="254" spans="1:77" ht="15.7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</row>
    <row r="255" spans="1:77" ht="15.7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</row>
    <row r="256" spans="1:77" ht="15.7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</row>
    <row r="257" spans="1:77" ht="15.7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</row>
    <row r="258" spans="1:77" ht="15.7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</row>
    <row r="259" spans="1:77" ht="15.7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</row>
    <row r="260" spans="1:77" ht="15.7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</row>
    <row r="261" spans="1:77" ht="15.7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</row>
    <row r="262" spans="1:77" ht="15.7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</row>
    <row r="263" spans="1:77" ht="15.7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</row>
    <row r="264" spans="1:77" ht="15.7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</row>
    <row r="265" spans="1:77" ht="15.7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</row>
    <row r="266" spans="1:77" ht="15.7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</row>
    <row r="267" spans="1:77" ht="15.7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</row>
    <row r="268" spans="1:77" ht="15.7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</row>
    <row r="269" spans="1:77" ht="15.7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</row>
    <row r="270" spans="1:77" ht="15.7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</row>
    <row r="271" spans="1:77" ht="15.7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</row>
    <row r="272" spans="1:77" ht="15.7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</row>
    <row r="273" spans="1:77" ht="15.7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</row>
    <row r="274" spans="1:77" ht="15.7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</row>
    <row r="275" spans="1:77" ht="15.7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</row>
    <row r="276" spans="1:77" ht="15.7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</row>
    <row r="277" spans="1:77" ht="15.7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</row>
    <row r="278" spans="1:77" ht="15.7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</row>
    <row r="279" spans="1:77" ht="15.7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</row>
    <row r="280" spans="1:77" ht="15.7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</row>
    <row r="281" spans="1:77" ht="15.7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</row>
    <row r="282" spans="1:77" ht="15.7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</row>
    <row r="283" spans="1:77" ht="15.7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</row>
    <row r="284" spans="1:77" ht="15.7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</row>
    <row r="285" spans="1:77" ht="15.7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</row>
    <row r="286" spans="1:77" ht="15.7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</row>
    <row r="287" spans="1:77" ht="15.7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</row>
    <row r="288" spans="1:77" ht="15.7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</row>
    <row r="289" spans="1:77" ht="15.7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</row>
    <row r="290" spans="1:77" ht="15.7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</row>
    <row r="291" spans="1:77" ht="15.7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</row>
    <row r="292" spans="1:77" ht="15.7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</row>
    <row r="293" spans="1:77" ht="15.7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</row>
    <row r="294" spans="1:77" ht="15.7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</row>
    <row r="295" spans="1:77" ht="15.7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</row>
    <row r="296" spans="1:77" ht="15.7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</row>
    <row r="297" spans="1:77" ht="15.7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</row>
    <row r="298" spans="1:77" ht="15.7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</row>
    <row r="299" spans="1:77" ht="15.7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</row>
    <row r="300" spans="1:77" ht="15.7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</row>
    <row r="301" spans="1:77" ht="15.7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</row>
    <row r="302" spans="1:77" ht="15.7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</row>
    <row r="303" spans="1:77" ht="15.7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</row>
    <row r="304" spans="1:77" ht="15.7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</row>
    <row r="305" spans="1:77" ht="15.7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</row>
    <row r="306" spans="1:77" ht="15.7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</row>
    <row r="307" spans="1:77" ht="15.7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</row>
    <row r="308" spans="1:77" ht="15.7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</row>
    <row r="309" spans="1:77" ht="15.7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</row>
    <row r="310" spans="1:77" ht="15.7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</row>
    <row r="311" spans="1:77" ht="15.7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</row>
    <row r="312" spans="1:77" ht="15.7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</row>
    <row r="313" spans="1:77" ht="15.7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</row>
    <row r="314" spans="1:77" ht="15.7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</row>
    <row r="315" spans="1:77" ht="15.7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</row>
    <row r="316" spans="1:77" ht="15.7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</row>
    <row r="317" spans="1:77" ht="15.7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</row>
    <row r="318" spans="1:77" ht="15.7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</row>
    <row r="319" spans="1:77" ht="15.7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</row>
    <row r="320" spans="1:77" ht="15.7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</row>
    <row r="321" spans="1:77" ht="15.7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</row>
    <row r="322" spans="1:77" ht="15.7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</row>
    <row r="323" spans="1:77" ht="15.7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</row>
    <row r="324" spans="1:77" ht="15.7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</row>
    <row r="325" spans="1:77" ht="15.7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</row>
    <row r="326" spans="1:77" ht="15.7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</row>
    <row r="327" spans="1:77" ht="15.7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</row>
    <row r="328" spans="1:77" ht="15.7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</row>
    <row r="329" spans="1:77" ht="15.7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</row>
    <row r="330" spans="1:77" ht="15.7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</row>
    <row r="331" spans="1:77" ht="15.7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</row>
    <row r="332" spans="1:77" ht="15.7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</row>
    <row r="333" spans="1:77" ht="15.7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</row>
    <row r="334" spans="1:77" ht="15.7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</row>
    <row r="335" spans="1:77" ht="15.7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</row>
    <row r="336" spans="1:77" ht="15.7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</row>
    <row r="337" spans="1:77" ht="15.7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</row>
    <row r="338" spans="1:77" ht="15.7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</row>
    <row r="339" spans="1:77" ht="15.7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</row>
    <row r="340" spans="1:77" ht="15.7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</row>
    <row r="341" spans="1:77" ht="15.7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</row>
    <row r="342" spans="1:77" ht="15.7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</row>
    <row r="343" spans="1:77" ht="15.7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</row>
    <row r="344" spans="1:77" ht="15.7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</row>
    <row r="345" spans="1:77" ht="15.7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</row>
    <row r="346" spans="1:77" ht="15.7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</row>
    <row r="347" spans="1:77" ht="15.7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</row>
    <row r="348" spans="1:77" ht="15.7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</row>
    <row r="349" spans="1:77" ht="15.7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</row>
    <row r="350" spans="1:77" ht="15.7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</row>
    <row r="351" spans="1:77" ht="15.7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</row>
    <row r="352" spans="1:77" ht="15.7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</row>
    <row r="353" spans="1:77" ht="15.7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</row>
    <row r="354" spans="1:77" ht="15.7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</row>
    <row r="355" spans="1:77" ht="15.7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</row>
    <row r="356" spans="1:77" ht="15.7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</row>
    <row r="357" spans="1:77" ht="15.7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</row>
    <row r="358" spans="1:77" ht="15.7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</row>
    <row r="359" spans="1:77" ht="15.7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</row>
    <row r="360" spans="1:77" ht="15.7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</row>
    <row r="361" spans="1:77" ht="15.7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</row>
    <row r="362" spans="1:77" ht="15.7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</row>
    <row r="363" spans="1:77" ht="15.7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</row>
    <row r="364" spans="1:77" ht="15.7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</row>
    <row r="365" spans="1:77" ht="15.7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</row>
    <row r="366" spans="1:77" ht="15.7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</row>
    <row r="367" spans="1:77" ht="15.7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</row>
    <row r="368" spans="1:77" ht="15.7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</row>
    <row r="369" spans="1:77" ht="15.7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</row>
    <row r="370" spans="1:77" ht="15.7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</row>
    <row r="371" spans="1:77" ht="15.7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</row>
    <row r="372" spans="1:77" ht="15.7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</row>
    <row r="373" spans="1:77" ht="15.7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</row>
    <row r="374" spans="1:77" ht="15.7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</row>
    <row r="375" spans="1:77" ht="15.7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</row>
    <row r="376" spans="1:77" ht="15.7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</row>
    <row r="377" spans="1:77" ht="15.7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</row>
    <row r="378" spans="1:77" ht="15.7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</row>
    <row r="379" spans="1:77" ht="15.7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</row>
    <row r="380" spans="1:77" ht="15.7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</row>
    <row r="381" spans="1:77" ht="15.7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</row>
    <row r="382" spans="1:77" ht="15.7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</row>
    <row r="383" spans="1:77" ht="15.7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</row>
    <row r="384" spans="1:77" ht="15.7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</row>
    <row r="385" spans="1:77" ht="15.7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</row>
    <row r="386" spans="1:77" ht="15.7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</row>
    <row r="387" spans="1:77" ht="15.7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</row>
    <row r="388" spans="1:77" ht="15.7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</row>
    <row r="389" spans="1:77" ht="15.7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</row>
    <row r="390" spans="1:77" ht="15.7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</row>
    <row r="391" spans="1:77" ht="15.7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</row>
    <row r="392" spans="1:77" ht="15.7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</row>
    <row r="393" spans="1:77" ht="15.7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</row>
    <row r="394" spans="1:77" ht="15.7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</row>
    <row r="395" spans="1:77" ht="15.7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</row>
    <row r="396" spans="1:77" ht="15.7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</row>
    <row r="397" spans="1:77" ht="15.7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</row>
    <row r="398" spans="1:77" ht="15.7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</row>
    <row r="399" spans="1:77" ht="15.7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</row>
    <row r="400" spans="1:77" ht="15.7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</row>
    <row r="401" spans="1:77" ht="15.7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</row>
    <row r="402" spans="1:77" ht="15.7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</row>
    <row r="403" spans="1:77" ht="15.7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</row>
    <row r="404" spans="1:77" ht="15.7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</row>
    <row r="405" spans="1:77" ht="15.7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</row>
    <row r="406" spans="1:77" ht="15.7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</row>
    <row r="407" spans="1:77" ht="15.7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</row>
    <row r="408" spans="1:77" ht="15.7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</row>
    <row r="409" spans="1:77" ht="15.7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</row>
    <row r="410" spans="1:77" ht="15.7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</row>
    <row r="411" spans="1:77" ht="15.7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</row>
    <row r="412" spans="1:77" ht="15.7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</row>
    <row r="413" spans="1:77" ht="15.7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</row>
    <row r="414" spans="1:77" ht="15.7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</row>
    <row r="415" spans="1:77" ht="15.7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</row>
    <row r="416" spans="1:77" ht="15.7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</row>
    <row r="417" spans="1:77" ht="15.7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</row>
    <row r="418" spans="1:77" ht="15.7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</row>
    <row r="419" spans="1:77" ht="15.7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</row>
    <row r="420" spans="1:77" ht="15.7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</row>
    <row r="421" spans="1:77" ht="15.7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</row>
    <row r="422" spans="1:77" ht="15.7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</row>
    <row r="423" spans="1:77" ht="15.7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</row>
    <row r="424" spans="1:77" ht="15.7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</row>
    <row r="425" spans="1:77" ht="15.7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</row>
    <row r="426" spans="1:77" ht="15.7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</row>
    <row r="427" spans="1:77" ht="15.7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</row>
    <row r="428" spans="1:77" ht="15.7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</row>
    <row r="429" spans="1:77" ht="15.7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</row>
    <row r="430" spans="1:77" ht="15.7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</row>
    <row r="431" spans="1:77" ht="15.7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</row>
    <row r="432" spans="1:77" ht="15.7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</row>
    <row r="433" spans="1:77" ht="15.7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</row>
    <row r="434" spans="1:77" ht="15.7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</row>
    <row r="435" spans="1:77" ht="15.7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</row>
    <row r="436" spans="1:77" ht="15.7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</row>
    <row r="437" spans="1:77" ht="15.7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</row>
    <row r="438" spans="1:77" ht="15.7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</row>
    <row r="439" spans="1:77" ht="15.7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</row>
    <row r="440" spans="1:77" ht="15.7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</row>
    <row r="441" spans="1:77" ht="15.7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</row>
    <row r="442" spans="1:77" ht="15.7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</row>
    <row r="443" spans="1:77" ht="15.7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</row>
    <row r="444" spans="1:77" ht="15.7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</row>
    <row r="445" spans="1:77" ht="15.7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</row>
    <row r="446" spans="1:77" ht="15.7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</row>
    <row r="447" spans="1:77" ht="15.7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</row>
    <row r="448" spans="1:77" ht="15.7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</row>
    <row r="449" spans="1:77" ht="15.7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</row>
    <row r="450" spans="1:77" ht="15.7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</row>
    <row r="451" spans="1:77" ht="15.7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</row>
    <row r="452" spans="1:77" ht="15.7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</row>
    <row r="453" spans="1:77" ht="15.7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</row>
    <row r="454" spans="1:77" ht="15.7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</row>
    <row r="455" spans="1:77" ht="15.7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</row>
    <row r="456" spans="1:77" ht="15.7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</row>
    <row r="457" spans="1:77" ht="15.7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</row>
    <row r="458" spans="1:77" ht="15.7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</row>
    <row r="459" spans="1:77" ht="15.7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</row>
    <row r="460" spans="1:77" ht="15.7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</row>
    <row r="461" spans="1:77" ht="15.7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</row>
    <row r="462" spans="1:77" ht="15.7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</row>
    <row r="463" spans="1:77" ht="15.7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</row>
    <row r="464" spans="1:77" ht="15.7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</row>
    <row r="465" spans="1:77" ht="15.7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</row>
    <row r="466" spans="1:77" ht="15.7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</row>
    <row r="467" spans="1:77" ht="15.7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</row>
    <row r="468" spans="1:77" ht="15.7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</row>
    <row r="469" spans="1:77" ht="15.7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</row>
    <row r="470" spans="1:77" ht="15.7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</row>
    <row r="471" spans="1:77" ht="15.7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</row>
    <row r="472" spans="1:77" ht="15.7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</row>
    <row r="473" spans="1:77" ht="15.7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</row>
    <row r="474" spans="1:77" ht="15.7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</row>
    <row r="475" spans="1:77" ht="15.7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</row>
    <row r="476" spans="1:77" ht="15.7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</row>
    <row r="477" spans="1:77" ht="15.7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</row>
    <row r="478" spans="1:77" ht="15.7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</row>
    <row r="479" spans="1:77" ht="15.7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</row>
    <row r="480" spans="1:77" ht="15.7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</row>
    <row r="481" spans="1:77" ht="15.7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</row>
    <row r="482" spans="1:77" ht="15.7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</row>
    <row r="483" spans="1:77" ht="15.7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</row>
    <row r="484" spans="1:77" ht="15.7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</row>
    <row r="485" spans="1:77" ht="15.7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</row>
    <row r="486" spans="1:77" ht="15.7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</row>
    <row r="487" spans="1:77" ht="15.7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</row>
    <row r="488" spans="1:77" ht="15.7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</row>
    <row r="489" spans="1:77" ht="15.7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</row>
    <row r="490" spans="1:77" ht="15.7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</row>
    <row r="491" spans="1:77" ht="15.7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</row>
    <row r="492" spans="1:77" ht="15.7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</row>
    <row r="493" spans="1:77" ht="15.7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</row>
    <row r="494" spans="1:77" ht="15.7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</row>
    <row r="495" spans="1:77" ht="15.7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</row>
    <row r="496" spans="1:77" ht="15.7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</row>
    <row r="497" spans="1:77" ht="15.7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</row>
    <row r="498" spans="1:77" ht="15.7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</row>
    <row r="499" spans="1:77" ht="15.7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</row>
    <row r="500" spans="1:77" ht="15.7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</row>
    <row r="501" spans="1:77" ht="15.7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</row>
    <row r="502" spans="1:77" ht="15.7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</row>
    <row r="503" spans="1:77" ht="15.7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</row>
    <row r="504" spans="1:77" ht="15.7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</row>
    <row r="505" spans="1:77" ht="15.7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</row>
    <row r="506" spans="1:77" ht="15.7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</row>
    <row r="507" spans="1:77" ht="15.7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</row>
    <row r="508" spans="1:77" ht="15.7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</row>
    <row r="509" spans="1:77" ht="15.7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</row>
    <row r="510" spans="1:77" ht="15.7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</row>
    <row r="511" spans="1:77" ht="15.7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</row>
    <row r="512" spans="1:77" ht="15.7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</row>
    <row r="513" spans="1:77" ht="15.7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</row>
    <row r="514" spans="1:77" ht="15.7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</row>
    <row r="515" spans="1:77" ht="15.7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</row>
    <row r="516" spans="1:77" ht="15.7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</row>
    <row r="517" spans="1:77" ht="15.7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</row>
    <row r="518" spans="1:77" ht="15.7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</row>
    <row r="519" spans="1:77" ht="15.7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</row>
    <row r="520" spans="1:77" ht="15.7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</row>
    <row r="521" spans="1:77" ht="15.7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</row>
    <row r="522" spans="1:77" ht="15.7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</row>
    <row r="523" spans="1:77" ht="15.7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</row>
    <row r="524" spans="1:77" ht="15.7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</row>
    <row r="525" spans="1:77" ht="15.7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</row>
    <row r="526" spans="1:77" ht="15.7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</row>
    <row r="527" spans="1:77" ht="15.7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</row>
    <row r="528" spans="1:77" ht="15.7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</row>
    <row r="529" spans="1:77" ht="15.7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</row>
    <row r="530" spans="1:77" ht="15.7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</row>
    <row r="531" spans="1:77" ht="15.7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</row>
    <row r="532" spans="1:77" ht="15.7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</row>
    <row r="533" spans="1:77" ht="15.7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</row>
    <row r="534" spans="1:77" ht="15.7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</row>
    <row r="535" spans="1:77" ht="15.7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</row>
    <row r="536" spans="1:77" ht="15.7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</row>
    <row r="537" spans="1:77" ht="15.7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</row>
    <row r="538" spans="1:77" ht="15.7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</row>
    <row r="539" spans="1:77" ht="15.7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</row>
    <row r="540" spans="1:77" ht="15.7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</row>
    <row r="541" spans="1:77" ht="15.7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</row>
    <row r="542" spans="1:77" ht="15.7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</row>
    <row r="543" spans="1:77" ht="15.7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</row>
    <row r="544" spans="1:77" ht="15.7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</row>
    <row r="545" spans="1:77" ht="15.7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</row>
    <row r="546" spans="1:77" ht="15.7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</row>
    <row r="547" spans="1:77" ht="15.7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</row>
    <row r="548" spans="1:77" ht="15.7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</row>
    <row r="549" spans="1:77" ht="15.7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</row>
    <row r="550" spans="1:77" ht="15.7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</row>
    <row r="551" spans="1:77" ht="15.7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</row>
    <row r="552" spans="1:77" ht="15.7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</row>
    <row r="553" spans="1:77" ht="15.7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</row>
    <row r="554" spans="1:77" ht="15.7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</row>
    <row r="555" spans="1:77" ht="15.7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</row>
    <row r="556" spans="1:77" ht="15.7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</row>
    <row r="557" spans="1:77" ht="15.7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</row>
    <row r="558" spans="1:77" ht="15.7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</row>
    <row r="559" spans="1:77" ht="15.7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</row>
    <row r="560" spans="1:77" ht="15.7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</row>
    <row r="561" spans="1:77" ht="15.7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</row>
    <row r="562" spans="1:77" ht="15.7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</row>
    <row r="563" spans="1:77" ht="15.7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</row>
    <row r="564" spans="1:77" ht="15.7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</row>
    <row r="565" spans="1:77" ht="15.7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</row>
    <row r="566" spans="1:77" ht="15.7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</row>
    <row r="567" spans="1:77" ht="15.7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</row>
    <row r="568" spans="1:77" ht="15.7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</row>
    <row r="569" spans="1:77" ht="15.7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</row>
    <row r="570" spans="1:77" ht="15.7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</row>
    <row r="571" spans="1:77" ht="15.7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</row>
    <row r="572" spans="1:77" ht="15.7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</row>
    <row r="573" spans="1:77" ht="15.7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</row>
    <row r="574" spans="1:77" ht="15.7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</row>
    <row r="575" spans="1:77" ht="15.7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</row>
    <row r="576" spans="1:77" ht="15.7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</row>
    <row r="577" spans="1:77" ht="15.7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</row>
    <row r="578" spans="1:77" ht="15.7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</row>
    <row r="579" spans="1:77" ht="15.7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</row>
    <row r="580" spans="1:77" ht="15.7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</row>
    <row r="581" spans="1:77" ht="15.7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</row>
    <row r="582" spans="1:77" ht="15.7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</row>
    <row r="583" spans="1:77" ht="15.7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</row>
    <row r="584" spans="1:77" ht="15.7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</row>
    <row r="585" spans="1:77" ht="15.7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</row>
    <row r="586" spans="1:77" ht="15.7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</row>
    <row r="587" spans="1:77" ht="15.7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</row>
    <row r="588" spans="1:77" ht="15.7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</row>
    <row r="589" spans="1:77" ht="15.7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</row>
    <row r="590" spans="1:77" ht="15.7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</row>
    <row r="591" spans="1:77" ht="15.7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</row>
    <row r="592" spans="1:77" ht="15.7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</row>
    <row r="593" spans="1:77" ht="15.7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</row>
    <row r="594" spans="1:77" ht="15.7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</row>
    <row r="595" spans="1:77" ht="15.7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</row>
    <row r="596" spans="1:77" ht="15.7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</row>
    <row r="597" spans="1:77" ht="15.7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</row>
    <row r="598" spans="1:77" ht="15.7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</row>
    <row r="599" spans="1:77" ht="15.7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</row>
    <row r="600" spans="1:77" ht="15.7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</row>
    <row r="601" spans="1:77" ht="15.7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</row>
    <row r="602" spans="1:77" ht="15.7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</row>
    <row r="603" spans="1:77" ht="15.7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</row>
    <row r="604" spans="1:77" ht="15.7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</row>
    <row r="605" spans="1:77" ht="15.7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</row>
    <row r="606" spans="1:77" ht="15.7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</row>
    <row r="607" spans="1:77" ht="15.7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</row>
    <row r="608" spans="1:77" ht="15.7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</row>
    <row r="609" spans="1:77" ht="15.7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</row>
    <row r="610" spans="1:77" ht="15.7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</row>
    <row r="611" spans="1:77" ht="15.7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</row>
    <row r="612" spans="1:77" ht="15.7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</row>
    <row r="613" spans="1:77" ht="15.7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</row>
    <row r="614" spans="1:77" ht="15.7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</row>
    <row r="615" spans="1:77" ht="15.7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</row>
    <row r="616" spans="1:77" ht="15.7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</row>
    <row r="617" spans="1:77" ht="15.7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</row>
    <row r="618" spans="1:77" ht="15.7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</row>
    <row r="619" spans="1:77" ht="15.7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</row>
    <row r="620" spans="1:77" ht="15.7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</row>
    <row r="621" spans="1:77" ht="15.7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</row>
    <row r="622" spans="1:77" ht="15.7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</row>
    <row r="623" spans="1:77" ht="15.7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</row>
    <row r="624" spans="1:77" ht="15.7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</row>
    <row r="625" spans="1:77" ht="15.7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</row>
    <row r="626" spans="1:77" ht="15.7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</row>
    <row r="627" spans="1:77" ht="15.7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</row>
    <row r="628" spans="1:77" ht="15.7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</row>
    <row r="629" spans="1:77" ht="15.7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</row>
    <row r="630" spans="1:77" ht="15.7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</row>
    <row r="631" spans="1:77" ht="15.7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</row>
    <row r="632" spans="1:77" ht="15.7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</row>
    <row r="633" spans="1:77" ht="15.7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</row>
    <row r="634" spans="1:77" ht="15.7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</row>
    <row r="635" spans="1:77" ht="15.7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</row>
    <row r="636" spans="1:77" ht="15.7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</row>
    <row r="637" spans="1:77" ht="15.7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</row>
    <row r="638" spans="1:77" ht="15.7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</row>
    <row r="639" spans="1:77" ht="15.7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</row>
    <row r="640" spans="1:77" ht="15.7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</row>
    <row r="641" spans="1:77" ht="15.7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</row>
    <row r="642" spans="1:77" ht="15.7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</row>
    <row r="643" spans="1:77" ht="15.7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</row>
    <row r="644" spans="1:77" ht="15.7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</row>
    <row r="645" spans="1:77" ht="15.7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</row>
    <row r="646" spans="1:77" ht="15.7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</row>
    <row r="647" spans="1:77" ht="15.7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</row>
    <row r="648" spans="1:77" ht="15.7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</row>
    <row r="649" spans="1:77" ht="15.7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</row>
    <row r="650" spans="1:77" ht="15.7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</row>
    <row r="651" spans="1:77" ht="15.7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</row>
    <row r="652" spans="1:77" ht="15.7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</row>
    <row r="653" spans="1:77" ht="15.7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</row>
    <row r="654" spans="1:77" ht="15.7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</row>
    <row r="655" spans="1:77" ht="15.7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</row>
    <row r="656" spans="1:77" ht="15.7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</row>
    <row r="657" spans="1:77" ht="15.7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</row>
    <row r="658" spans="1:77" ht="15.7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</row>
    <row r="659" spans="1:77" ht="15.7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</row>
    <row r="660" spans="1:77" ht="15.7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</row>
    <row r="661" spans="1:77" ht="15.7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</row>
    <row r="662" spans="1:77" ht="15.7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</row>
    <row r="663" spans="1:77" ht="15.7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</row>
    <row r="664" spans="1:77" ht="15.7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</row>
    <row r="665" spans="1:77" ht="15.7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</row>
    <row r="666" spans="1:77" ht="15.7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</row>
    <row r="667" spans="1:77" ht="15.7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</row>
    <row r="668" spans="1:77" ht="15.7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</row>
    <row r="669" spans="1:77" ht="15.7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</row>
    <row r="670" spans="1:77" ht="15.7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</row>
    <row r="671" spans="1:77" ht="15.7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</row>
    <row r="672" spans="1:77" ht="15.7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</row>
    <row r="673" spans="1:77" ht="15.7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</row>
    <row r="674" spans="1:77" ht="15.7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</row>
    <row r="675" spans="1:77" ht="15.7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</row>
    <row r="676" spans="1:77" ht="15.7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</row>
    <row r="677" spans="1:77" ht="15.7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</row>
    <row r="678" spans="1:77" ht="15.7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</row>
    <row r="679" spans="1:77" ht="15.7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</row>
    <row r="680" spans="1:77" ht="15.7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</row>
    <row r="681" spans="1:77" ht="15.7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</row>
    <row r="682" spans="1:77" ht="15.7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</row>
    <row r="683" spans="1:77" ht="15.7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</row>
    <row r="684" spans="1:77" ht="15.7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</row>
    <row r="685" spans="1:77" ht="15.7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</row>
    <row r="686" spans="1:77" ht="15.7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</row>
    <row r="687" spans="1:77" ht="15.7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</row>
    <row r="688" spans="1:77" ht="15.7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</row>
    <row r="689" spans="1:77" ht="15.7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</row>
    <row r="690" spans="1:77" ht="15.7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</row>
    <row r="691" spans="1:77" ht="15.7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</row>
    <row r="692" spans="1:77" ht="15.7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</row>
    <row r="693" spans="1:77" ht="15.7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</row>
    <row r="694" spans="1:77" ht="15.7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</row>
    <row r="695" spans="1:77" ht="15.7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</row>
    <row r="696" spans="1:77" ht="15.7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</row>
    <row r="697" spans="1:77" ht="15.7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</row>
    <row r="698" spans="1:77" ht="15.7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</row>
    <row r="699" spans="1:77" ht="15.7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</row>
    <row r="700" spans="1:77" ht="15.7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</row>
    <row r="701" spans="1:77" ht="15.7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</row>
    <row r="702" spans="1:77" ht="15.7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</row>
    <row r="703" spans="1:77" ht="15.7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</row>
    <row r="704" spans="1:77" ht="15.7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</row>
    <row r="705" spans="1:77" ht="15.7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</row>
    <row r="706" spans="1:77" ht="15.7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</row>
    <row r="707" spans="1:77" ht="15.7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</row>
    <row r="708" spans="1:77" ht="15.7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</row>
    <row r="709" spans="1:77" ht="15.7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</row>
    <row r="710" spans="1:77" ht="15.7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</row>
    <row r="711" spans="1:77" ht="15.7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</row>
    <row r="712" spans="1:77" ht="15.7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</row>
    <row r="713" spans="1:77" ht="15.7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</row>
    <row r="714" spans="1:77" ht="15.7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</row>
    <row r="715" spans="1:77" ht="15.7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</row>
    <row r="716" spans="1:77" ht="15.7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</row>
    <row r="717" spans="1:77" ht="15.7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</row>
    <row r="718" spans="1:77" ht="15.7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</row>
    <row r="719" spans="1:77" ht="15.7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</row>
    <row r="720" spans="1:77" ht="15.7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</row>
    <row r="721" spans="1:77" ht="15.7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</row>
    <row r="722" spans="1:77" ht="15.7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</row>
    <row r="723" spans="1:77" ht="15.7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</row>
    <row r="724" spans="1:77" ht="15.7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</row>
    <row r="725" spans="1:77" ht="15.7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</row>
    <row r="726" spans="1:77" ht="15.7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</row>
    <row r="727" spans="1:77" ht="15.7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</row>
    <row r="728" spans="1:77" ht="15.7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</row>
    <row r="729" spans="1:77" ht="15.7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</row>
    <row r="730" spans="1:77" ht="15.7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</row>
    <row r="731" spans="1:77" ht="15.7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</row>
    <row r="732" spans="1:77" ht="15.7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</row>
    <row r="733" spans="1:77" ht="15.7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</row>
    <row r="734" spans="1:77" ht="15.7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</row>
    <row r="735" spans="1:77" ht="15.7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</row>
    <row r="736" spans="1:77" ht="15.7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</row>
    <row r="737" spans="1:77" ht="15.7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</row>
    <row r="738" spans="1:77" ht="15.7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</row>
    <row r="739" spans="1:77" ht="15.7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</row>
    <row r="740" spans="1:77" ht="15.7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</row>
    <row r="741" spans="1:77" ht="15.7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</row>
    <row r="742" spans="1:77" ht="15.7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</row>
    <row r="743" spans="1:77" ht="15.7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</row>
    <row r="744" spans="1:77" ht="15.7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</row>
    <row r="745" spans="1:77" ht="15.7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</row>
    <row r="746" spans="1:77" ht="15.7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</row>
    <row r="747" spans="1:77" ht="15.7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</row>
    <row r="748" spans="1:77" ht="15.7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</row>
    <row r="749" spans="1:77" ht="15.7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</row>
    <row r="750" spans="1:77" ht="15.7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</row>
    <row r="751" spans="1:77" ht="15.7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</row>
    <row r="752" spans="1:77" ht="15.7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</row>
    <row r="753" spans="1:77" ht="15.7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</row>
    <row r="754" spans="1:77" ht="15.7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</row>
    <row r="755" spans="1:77" ht="15.7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</row>
    <row r="756" spans="1:77" ht="15.7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</row>
    <row r="757" spans="1:77" ht="15.7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</row>
    <row r="758" spans="1:77" ht="15.7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</row>
    <row r="759" spans="1:77" ht="15.7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</row>
    <row r="760" spans="1:77" ht="15.7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</row>
    <row r="761" spans="1:77" ht="15.7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</row>
    <row r="762" spans="1:77" ht="15.7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</row>
    <row r="763" spans="1:77" ht="15.7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</row>
    <row r="764" spans="1:77" ht="15.7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</row>
    <row r="765" spans="1:77" ht="15.7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</row>
    <row r="766" spans="1:77" ht="15.7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</row>
    <row r="767" spans="1:77" ht="15.7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</row>
    <row r="768" spans="1:77" ht="15.7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</row>
    <row r="769" spans="1:77" ht="15.7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</row>
    <row r="770" spans="1:77" ht="15.7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</row>
    <row r="771" spans="1:77" ht="15.7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</row>
    <row r="772" spans="1:77" ht="15.7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</row>
    <row r="773" spans="1:77" ht="15.7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</row>
    <row r="774" spans="1:77" ht="15.7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</row>
    <row r="775" spans="1:77" ht="15.7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</row>
    <row r="776" spans="1:77" ht="15.7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</row>
    <row r="777" spans="1:77" ht="15.7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</row>
    <row r="778" spans="1:77" ht="15.7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</row>
    <row r="779" spans="1:77" ht="15.7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</row>
    <row r="780" spans="1:77" ht="15.7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</row>
    <row r="781" spans="1:77" ht="15.7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</row>
    <row r="782" spans="1:77" ht="15.7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</row>
    <row r="783" spans="1:77" ht="15.7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</row>
    <row r="784" spans="1:77" ht="15.7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</row>
    <row r="785" spans="1:77" ht="15.7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</row>
    <row r="786" spans="1:77" ht="15.7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</row>
    <row r="787" spans="1:77" ht="15.7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</row>
    <row r="788" spans="1:77" ht="15.7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</row>
    <row r="789" spans="1:77" ht="15.7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</row>
    <row r="790" spans="1:77" ht="15.7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</row>
    <row r="791" spans="1:77" ht="15.7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</row>
    <row r="792" spans="1:77" ht="15.7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</row>
    <row r="793" spans="1:77" ht="15.7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</row>
    <row r="794" spans="1:77" ht="15.7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</row>
    <row r="795" spans="1:77" ht="15.7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</row>
    <row r="796" spans="1:77" ht="15.7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</row>
    <row r="797" spans="1:77" ht="15.7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</row>
    <row r="798" spans="1:77" ht="15.7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</row>
    <row r="799" spans="1:77" ht="15.7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</row>
    <row r="800" spans="1:77" ht="15.7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</row>
    <row r="801" spans="1:77" ht="15.7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</row>
    <row r="802" spans="1:77" ht="15.7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</row>
    <row r="803" spans="1:77" ht="15.7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</row>
    <row r="804" spans="1:77" ht="15.7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</row>
    <row r="805" spans="1:77" ht="15.7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</row>
    <row r="806" spans="1:77" ht="15.7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</row>
    <row r="807" spans="1:77" ht="15.7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</row>
    <row r="808" spans="1:77" ht="15.7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</row>
    <row r="809" spans="1:77" ht="15.7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</row>
    <row r="810" spans="1:77" ht="15.7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</row>
    <row r="811" spans="1:77" ht="15.7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</row>
    <row r="812" spans="1:77" ht="15.7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</row>
    <row r="813" spans="1:77" ht="15.7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</row>
    <row r="814" spans="1:77" ht="15.7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</row>
    <row r="815" spans="1:77" ht="15.7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</row>
    <row r="816" spans="1:77" ht="15.7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</row>
    <row r="817" spans="1:77" ht="15.7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</row>
    <row r="818" spans="1:77" ht="15.7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</row>
    <row r="819" spans="1:77" ht="15.7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</row>
    <row r="820" spans="1:77" ht="15.7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</row>
    <row r="821" spans="1:77" ht="15.7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</row>
    <row r="822" spans="1:77" ht="15.7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</row>
    <row r="823" spans="1:77" ht="15.7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</row>
    <row r="824" spans="1:77" ht="15.7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</row>
    <row r="825" spans="1:77" ht="15.7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</row>
    <row r="826" spans="1:77" ht="15.7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</row>
    <row r="827" spans="1:77" ht="15.7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</row>
    <row r="828" spans="1:77" ht="15.7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</row>
    <row r="829" spans="1:77" ht="15.7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</row>
    <row r="830" spans="1:77" ht="15.7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</row>
    <row r="831" spans="1:77" ht="15.7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</row>
    <row r="832" spans="1:77" ht="15.7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</row>
    <row r="833" spans="1:77" ht="15.7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</row>
    <row r="834" spans="1:77" ht="15.7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</row>
    <row r="835" spans="1:77" ht="15.7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</row>
    <row r="836" spans="1:77" ht="15.7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</row>
    <row r="837" spans="1:77" ht="15.7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</row>
    <row r="838" spans="1:77" ht="15.7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</row>
    <row r="839" spans="1:77" ht="15.7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</row>
    <row r="840" spans="1:77" ht="15.7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</row>
    <row r="841" spans="1:77" ht="15.7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</row>
    <row r="842" spans="1:77" ht="15.7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</row>
    <row r="843" spans="1:77" ht="15.7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</row>
    <row r="844" spans="1:77" ht="15.7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</row>
    <row r="845" spans="1:77" ht="15.7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</row>
    <row r="846" spans="1:77" ht="15.7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</row>
    <row r="847" spans="1:77" ht="15.7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</row>
    <row r="848" spans="1:77" ht="15.7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</row>
    <row r="849" spans="1:77" ht="15.7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</row>
    <row r="850" spans="1:77" ht="15.7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</row>
    <row r="851" spans="1:77" ht="15.7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</row>
    <row r="852" spans="1:77" ht="15.7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</row>
    <row r="853" spans="1:77" ht="15.7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</row>
    <row r="854" spans="1:77" ht="15.7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</row>
    <row r="855" spans="1:77" ht="15.7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</row>
    <row r="856" spans="1:77" ht="15.7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</row>
    <row r="857" spans="1:77" ht="15.7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</row>
    <row r="858" spans="1:77" ht="15.7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</row>
    <row r="859" spans="1:77" ht="15.7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</row>
    <row r="860" spans="1:77" ht="15.7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</row>
    <row r="861" spans="1:77" ht="15.7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</row>
    <row r="862" spans="1:77" ht="15.7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</row>
    <row r="863" spans="1:77" ht="15.7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</row>
    <row r="864" spans="1:77" ht="15.7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</row>
    <row r="865" spans="1:77" ht="15.7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</row>
    <row r="866" spans="1:77" ht="15.7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</row>
    <row r="867" spans="1:77" ht="15.7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</row>
    <row r="868" spans="1:77" ht="15.7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</row>
    <row r="869" spans="1:77" ht="15.7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</row>
    <row r="870" spans="1:77" ht="15.7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</row>
    <row r="871" spans="1:77" ht="15.7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</row>
    <row r="872" spans="1:77" ht="15.7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</row>
    <row r="873" spans="1:77" ht="15.7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</row>
    <row r="874" spans="1:77" ht="15.7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</row>
    <row r="875" spans="1:77" ht="15.7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</row>
    <row r="876" spans="1:77" ht="15.7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</row>
    <row r="877" spans="1:77" ht="15.7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</row>
    <row r="878" spans="1:77" ht="15.7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</row>
    <row r="879" spans="1:77" ht="15.7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</row>
    <row r="880" spans="1:77" ht="15.7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</row>
    <row r="881" spans="1:77" ht="15.7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</row>
    <row r="882" spans="1:77" ht="15.7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</row>
    <row r="883" spans="1:77" ht="15.7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</row>
    <row r="884" spans="1:77" ht="15.7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</row>
    <row r="885" spans="1:77" ht="15.7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</row>
    <row r="886" spans="1:77" ht="15.7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</row>
    <row r="887" spans="1:77" ht="15.7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</row>
    <row r="888" spans="1:77" ht="15.7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</row>
    <row r="889" spans="1:77" ht="15.7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</row>
    <row r="890" spans="1:77" ht="15.7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</row>
    <row r="891" spans="1:77" ht="15.7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</row>
    <row r="892" spans="1:77" ht="15.7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</row>
    <row r="893" spans="1:77" ht="15.7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</row>
    <row r="894" spans="1:77" ht="15.7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</row>
    <row r="895" spans="1:77" ht="15.7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</row>
    <row r="896" spans="1:77" ht="15.7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</row>
    <row r="897" spans="1:77" ht="15.7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</row>
    <row r="898" spans="1:77" ht="15.7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</row>
    <row r="899" spans="1:77" ht="15.7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</row>
    <row r="900" spans="1:77" ht="15.7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</row>
    <row r="901" spans="1:77" ht="15.7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</row>
    <row r="902" spans="1:77" ht="15.7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</row>
    <row r="903" spans="1:77" ht="15.7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</row>
    <row r="904" spans="1:77" ht="15.7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</row>
    <row r="905" spans="1:77" ht="15.7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</row>
    <row r="906" spans="1:77" ht="15.7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</row>
    <row r="907" spans="1:77" ht="15.7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</row>
    <row r="908" spans="1:77" ht="15.7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</row>
    <row r="909" spans="1:77" ht="15.7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</row>
    <row r="910" spans="1:77" ht="15.7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</row>
    <row r="911" spans="1:77" ht="15.7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</row>
    <row r="912" spans="1:77" ht="15.7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</row>
    <row r="913" spans="1:77" ht="15.7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</row>
    <row r="914" spans="1:77" ht="15.7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</row>
    <row r="915" spans="1:77" ht="15.7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</row>
    <row r="916" spans="1:77" ht="15.7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</row>
    <row r="917" spans="1:77" ht="15.7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</row>
    <row r="918" spans="1:77" ht="15.7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</row>
    <row r="919" spans="1:77" ht="15.7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</row>
    <row r="920" spans="1:77" ht="15.7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</row>
    <row r="921" spans="1:77" ht="15.7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</row>
    <row r="922" spans="1:77" ht="15.7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</row>
    <row r="923" spans="1:77" ht="15.7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</row>
    <row r="924" spans="1:77" ht="15.7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</row>
    <row r="925" spans="1:77" ht="15.7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</row>
    <row r="926" spans="1:77" ht="15.7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</row>
    <row r="927" spans="1:77" ht="15.7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</row>
    <row r="928" spans="1:77" ht="15.7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</row>
    <row r="929" spans="1:77" ht="15.7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</row>
    <row r="930" spans="1:77" ht="15.7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</row>
    <row r="931" spans="1:77" ht="15.7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</row>
    <row r="932" spans="1:77" ht="15.7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</row>
    <row r="933" spans="1:77" ht="15.7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</row>
    <row r="934" spans="1:77" ht="15.7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</row>
    <row r="935" spans="1:77" ht="15.7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</row>
    <row r="936" spans="1:77" ht="15.7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</row>
    <row r="937" spans="1:77" ht="15.7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</row>
    <row r="938" spans="1:77" ht="15.7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</row>
    <row r="939" spans="1:77" ht="15.7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</row>
    <row r="940" spans="1:77" ht="15.7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</row>
    <row r="941" spans="1:77" ht="15.7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</row>
    <row r="942" spans="1:77" ht="15.7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</row>
    <row r="943" spans="1:77" ht="15.7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</row>
    <row r="944" spans="1:77" ht="15.7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</row>
    <row r="945" spans="1:77" ht="15.7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</row>
    <row r="946" spans="1:77" ht="15.7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</row>
    <row r="947" spans="1:77" ht="15.7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</row>
    <row r="948" spans="1:77" ht="15.7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</row>
    <row r="949" spans="1:77" ht="15.7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</row>
    <row r="950" spans="1:77" ht="15.7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</row>
    <row r="951" spans="1:77" ht="15.7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</row>
    <row r="952" spans="1:77" ht="15.7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</row>
    <row r="953" spans="1:77" ht="15.7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</row>
    <row r="954" spans="1:77" ht="15.7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</row>
    <row r="955" spans="1:77" ht="15.7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</row>
    <row r="956" spans="1:77" ht="15.7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</row>
    <row r="957" spans="1:77" ht="15.7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</row>
    <row r="958" spans="1:77" ht="15.7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</row>
    <row r="959" spans="1:77" ht="15.7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</row>
    <row r="960" spans="1:77" ht="15.7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</row>
    <row r="961" spans="1:77" ht="15.7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</row>
    <row r="962" spans="1:77" ht="15.7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</row>
    <row r="963" spans="1:77" ht="15.7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</row>
    <row r="964" spans="1:77" ht="15.7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</row>
    <row r="965" spans="1:77" ht="15.7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</row>
    <row r="966" spans="1:77" ht="15.7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</row>
    <row r="967" spans="1:77" ht="15.7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</row>
    <row r="968" spans="1:77" ht="15.7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</row>
    <row r="969" spans="1:77" ht="15.7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</row>
    <row r="970" spans="1:77" ht="15.7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</row>
    <row r="971" spans="1:77" ht="15.7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</row>
    <row r="972" spans="1:77" ht="15.7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</row>
    <row r="973" spans="1:77" ht="15.7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</row>
    <row r="974" spans="1:77" ht="15.7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</row>
    <row r="975" spans="1:77" ht="15.7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</row>
    <row r="976" spans="1:77" ht="15.7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</row>
    <row r="977" spans="1:77" ht="15.7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</row>
    <row r="978" spans="1:77" ht="15.7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</row>
    <row r="979" spans="1:77" ht="15.7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</row>
    <row r="980" spans="1:77" ht="15.7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</row>
    <row r="981" spans="1:77" ht="15.7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</row>
    <row r="982" spans="1:77" ht="15.7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</row>
    <row r="983" spans="1:77" ht="15.7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</row>
    <row r="984" spans="1:77" ht="15.7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</row>
    <row r="985" spans="1:77" ht="15.7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</row>
    <row r="986" spans="1:77" ht="15.7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</row>
    <row r="987" spans="1:77" ht="15.7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</row>
    <row r="988" spans="1:77" ht="15.7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</row>
    <row r="989" spans="1:77" ht="15.7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</row>
    <row r="990" spans="1:77" ht="15.7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</row>
    <row r="991" spans="1:77" ht="15.7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</row>
    <row r="992" spans="1:77" ht="15.7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</row>
    <row r="993" spans="1:77" ht="15.7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</row>
    <row r="994" spans="1:77" ht="15.7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</row>
    <row r="995" spans="1:77" ht="15.7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</row>
    <row r="996" spans="1:77" ht="15.7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</row>
    <row r="997" spans="1:77" ht="15.7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</row>
    <row r="998" spans="1:77" ht="15.7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</row>
    <row r="999" spans="1:77" ht="15.7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</row>
    <row r="1000" spans="1:77" ht="15.7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</row>
  </sheetData>
  <mergeCells count="33">
    <mergeCell ref="O2:Q2"/>
    <mergeCell ref="H3:Q3"/>
    <mergeCell ref="H4:J4"/>
    <mergeCell ref="K4:M4"/>
    <mergeCell ref="N4:P4"/>
    <mergeCell ref="BC15:BF16"/>
    <mergeCell ref="BC26:BE26"/>
    <mergeCell ref="H5:J5"/>
    <mergeCell ref="H6:J6"/>
    <mergeCell ref="K6:M6"/>
    <mergeCell ref="N6:P6"/>
    <mergeCell ref="AJ10:AY12"/>
    <mergeCell ref="K5:M5"/>
    <mergeCell ref="N5:P5"/>
    <mergeCell ref="S10:AH12"/>
    <mergeCell ref="R11:R12"/>
    <mergeCell ref="S13:Z13"/>
    <mergeCell ref="AA13:AH13"/>
    <mergeCell ref="A11:A12"/>
    <mergeCell ref="AI11:AI12"/>
    <mergeCell ref="AJ57:AQ57"/>
    <mergeCell ref="AR57:AY57"/>
    <mergeCell ref="A90:AY91"/>
    <mergeCell ref="B10:Q12"/>
    <mergeCell ref="B13:I13"/>
    <mergeCell ref="J13:Q13"/>
    <mergeCell ref="B57:I57"/>
    <mergeCell ref="J57:Q57"/>
    <mergeCell ref="S57:Z57"/>
    <mergeCell ref="AA57:AH57"/>
    <mergeCell ref="B65:C65"/>
    <mergeCell ref="AJ13:AQ13"/>
    <mergeCell ref="AR13:AY13"/>
  </mergeCells>
  <conditionalFormatting sqref="N2">
    <cfRule type="cellIs" dxfId="0" priority="1" stopIfTrue="1" operator="equal">
      <formula>$BC$17&lt;=1</formula>
    </cfRule>
  </conditionalFormatting>
  <hyperlinks>
    <hyperlink ref="BH19" r:id="rId1" xr:uid="{00000000-0004-0000-0000-000000000000}"/>
    <hyperlink ref="BI19" r:id="rId2" xr:uid="{00000000-0004-0000-0000-000001000000}"/>
    <hyperlink ref="BH20" r:id="rId3" xr:uid="{00000000-0004-0000-0000-000002000000}"/>
    <hyperlink ref="BI20" r:id="rId4" xr:uid="{00000000-0004-0000-0000-000003000000}"/>
    <hyperlink ref="BH21" r:id="rId5" xr:uid="{00000000-0004-0000-0000-000004000000}"/>
    <hyperlink ref="BI21" r:id="rId6" xr:uid="{00000000-0004-0000-0000-000005000000}"/>
    <hyperlink ref="BH22" r:id="rId7" xr:uid="{00000000-0004-0000-0000-000006000000}"/>
    <hyperlink ref="BI22" r:id="rId8" xr:uid="{00000000-0004-0000-0000-000007000000}"/>
    <hyperlink ref="BH23" r:id="rId9" xr:uid="{00000000-0004-0000-0000-000008000000}"/>
    <hyperlink ref="BI23" r:id="rId10" xr:uid="{00000000-0004-0000-0000-000009000000}"/>
    <hyperlink ref="BH24" r:id="rId11" xr:uid="{00000000-0004-0000-0000-00000A000000}"/>
    <hyperlink ref="BI24" r:id="rId12" xr:uid="{00000000-0004-0000-0000-00000B000000}"/>
  </hyperlinks>
  <printOptions horizontalCentered="1" verticalCentered="1"/>
  <pageMargins left="0" right="0" top="0" bottom="0" header="0" footer="0"/>
  <pageSetup paperSize="9" pageOrder="overThenDown" orientation="portrait"/>
  <rowBreaks count="1" manualBreakCount="1">
    <brk id="65" man="1"/>
  </rowBreaks>
  <colBreaks count="1" manualBreakCount="1">
    <brk id="17" man="1"/>
  </colBreaks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000"/>
  <sheetViews>
    <sheetView workbookViewId="0"/>
  </sheetViews>
  <sheetFormatPr defaultColWidth="14.44140625" defaultRowHeight="15" customHeight="1" x14ac:dyDescent="0.3"/>
  <cols>
    <col min="1" max="1" width="15.33203125" customWidth="1"/>
    <col min="2" max="17" width="8.33203125" customWidth="1"/>
    <col min="18" max="18" width="15.33203125" customWidth="1"/>
    <col min="19" max="34" width="8.33203125" customWidth="1"/>
    <col min="35" max="35" width="15.33203125" customWidth="1"/>
    <col min="36" max="51" width="8.33203125" customWidth="1"/>
  </cols>
  <sheetData>
    <row r="1" spans="1:51" ht="20.25" customHeight="1" x14ac:dyDescent="0.3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  <c r="AI1" s="4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ht="17.25" customHeight="1" x14ac:dyDescent="0.3">
      <c r="A2" s="8"/>
      <c r="B2" s="9"/>
      <c r="C2" s="9"/>
      <c r="D2" s="10" t="s">
        <v>0</v>
      </c>
      <c r="E2" s="9"/>
      <c r="F2" s="11"/>
      <c r="G2" s="12"/>
      <c r="H2" s="269" t="str">
        <f>'Output (W)'!A10</f>
        <v>Temperatursæt</v>
      </c>
      <c r="I2" s="227"/>
      <c r="J2" s="227"/>
      <c r="K2" s="227"/>
      <c r="L2" s="227"/>
      <c r="M2" s="227"/>
      <c r="N2" s="227"/>
      <c r="O2" s="227"/>
      <c r="P2" s="227"/>
      <c r="Q2" s="228"/>
      <c r="R2" s="17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9"/>
      <c r="AI2" s="17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51" ht="14.4" x14ac:dyDescent="0.3">
      <c r="A3" s="8"/>
      <c r="B3" s="9"/>
      <c r="C3" s="9"/>
      <c r="D3" s="10" t="str">
        <f>'Output (W)'!D3</f>
        <v>Saltgade 11</v>
      </c>
      <c r="E3" s="9"/>
      <c r="F3" s="11"/>
      <c r="G3" s="12"/>
      <c r="H3" s="229"/>
      <c r="I3" s="230"/>
      <c r="J3" s="230"/>
      <c r="K3" s="230"/>
      <c r="L3" s="230"/>
      <c r="M3" s="230"/>
      <c r="N3" s="230"/>
      <c r="O3" s="230"/>
      <c r="P3" s="230"/>
      <c r="Q3" s="231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  <c r="AI3" s="17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51" ht="15.6" x14ac:dyDescent="0.3">
      <c r="A4" s="8"/>
      <c r="B4" s="9"/>
      <c r="C4" s="9"/>
      <c r="D4" s="10" t="str">
        <f>'Output (W)'!D4</f>
        <v>DK-6760 Ribe</v>
      </c>
      <c r="E4" s="9"/>
      <c r="F4" s="11"/>
      <c r="G4" s="9"/>
      <c r="H4" s="263" t="str">
        <f>'Output (W)'!H4:J4</f>
        <v>Fremløbstemperatur</v>
      </c>
      <c r="I4" s="264"/>
      <c r="J4" s="265"/>
      <c r="K4" s="263" t="str">
        <f>'Output (W)'!K4:M4</f>
        <v>Returtemperatur</v>
      </c>
      <c r="L4" s="264"/>
      <c r="M4" s="266"/>
      <c r="N4" s="267" t="str">
        <f>'Output (W)'!N4:P4</f>
        <v>Rumtemperatur</v>
      </c>
      <c r="O4" s="264"/>
      <c r="P4" s="266"/>
      <c r="Q4" s="20" t="s">
        <v>2</v>
      </c>
      <c r="R4" s="17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9"/>
      <c r="AI4" s="17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15.75" customHeight="1" x14ac:dyDescent="0.3">
      <c r="A5" s="8"/>
      <c r="B5" s="9"/>
      <c r="C5" s="9"/>
      <c r="D5" s="10" t="str">
        <f>'Output (W)'!D5</f>
        <v>Tel.: +45 7542 0255</v>
      </c>
      <c r="E5" s="7"/>
      <c r="F5" s="21"/>
      <c r="G5" s="9"/>
      <c r="H5" s="247" t="s">
        <v>87</v>
      </c>
      <c r="I5" s="248"/>
      <c r="J5" s="249"/>
      <c r="K5" s="247" t="s">
        <v>88</v>
      </c>
      <c r="L5" s="248"/>
      <c r="M5" s="255"/>
      <c r="N5" s="256" t="s">
        <v>89</v>
      </c>
      <c r="O5" s="248"/>
      <c r="P5" s="255"/>
      <c r="Q5" s="22" t="s">
        <v>90</v>
      </c>
      <c r="R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17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21" customHeight="1" x14ac:dyDescent="0.3">
      <c r="A6" s="8"/>
      <c r="B6" s="9"/>
      <c r="C6" s="9"/>
      <c r="D6" s="23" t="str">
        <f>'Output (W)'!D6</f>
        <v>www.rio.dk</v>
      </c>
      <c r="E6" s="9"/>
      <c r="F6" s="24"/>
      <c r="G6" s="9"/>
      <c r="H6" s="268">
        <f>'Output (W)'!H6</f>
        <v>45</v>
      </c>
      <c r="I6" s="251"/>
      <c r="J6" s="244"/>
      <c r="K6" s="268">
        <f>'Output (W)'!K6</f>
        <v>30</v>
      </c>
      <c r="L6" s="251"/>
      <c r="M6" s="244"/>
      <c r="N6" s="268">
        <f>'Output (W)'!N6</f>
        <v>20</v>
      </c>
      <c r="O6" s="251"/>
      <c r="P6" s="244"/>
      <c r="Q6" s="25">
        <f>((H6+K6)/2)-N6</f>
        <v>17.5</v>
      </c>
      <c r="R6" s="1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9"/>
      <c r="AI6" s="17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15.75" customHeight="1" x14ac:dyDescent="0.3">
      <c r="A7" s="8"/>
      <c r="B7" s="9"/>
      <c r="C7" s="9"/>
      <c r="D7" s="23" t="str">
        <f>'Output (W)'!D7</f>
        <v>www.hudevad.dk</v>
      </c>
      <c r="E7" s="9"/>
      <c r="F7" s="24"/>
      <c r="G7" s="12"/>
      <c r="H7" s="9"/>
      <c r="I7" s="9"/>
      <c r="J7" s="9"/>
      <c r="K7" s="9"/>
      <c r="L7" s="9"/>
      <c r="M7" s="9"/>
      <c r="N7" s="9"/>
      <c r="O7" s="7"/>
      <c r="P7" s="9"/>
      <c r="Q7" s="12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17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15.75" customHeight="1" x14ac:dyDescent="0.3">
      <c r="A8" s="8"/>
      <c r="B8" s="9"/>
      <c r="C8" s="9"/>
      <c r="D8" s="23"/>
      <c r="E8" s="9"/>
      <c r="F8" s="24"/>
      <c r="G8" s="12"/>
      <c r="H8" s="26" t="str">
        <f>'Output (W)'!H8</f>
        <v>Reduceringsfaktor * [%]</v>
      </c>
      <c r="I8" s="27"/>
      <c r="J8" s="28"/>
      <c r="K8" s="181">
        <f>'Output (W)'!K8</f>
        <v>0</v>
      </c>
      <c r="L8" s="9"/>
      <c r="M8" s="9"/>
      <c r="N8" s="9"/>
      <c r="O8" s="7"/>
      <c r="P8" s="9"/>
      <c r="Q8" s="12"/>
      <c r="R8" s="17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  <c r="AI8" s="17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14.4" x14ac:dyDescent="0.3">
      <c r="A9" s="8"/>
      <c r="B9" s="9"/>
      <c r="C9" s="9"/>
      <c r="D9" s="9"/>
      <c r="E9" s="9"/>
      <c r="F9" s="9"/>
      <c r="G9" s="30"/>
      <c r="H9" s="9"/>
      <c r="I9" s="9"/>
      <c r="J9" s="9"/>
      <c r="K9" s="9"/>
      <c r="L9" s="9"/>
      <c r="M9" s="9"/>
      <c r="N9" s="9"/>
      <c r="O9" s="9"/>
      <c r="P9" s="9"/>
      <c r="Q9" s="12"/>
      <c r="R9" s="17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/>
      <c r="AI9" s="17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15" customHeight="1" x14ac:dyDescent="0.3">
      <c r="A10" s="31" t="str">
        <f>'Output (W)'!A10</f>
        <v>Temperatursæt</v>
      </c>
      <c r="B10" s="232" t="str">
        <f>'Output (W)'!B10:Q12</f>
        <v>RIOpanel Standard DK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8"/>
      <c r="R10" s="31" t="str">
        <f t="shared" ref="R10:S10" si="0">A10</f>
        <v>Temperatursæt</v>
      </c>
      <c r="S10" s="232" t="str">
        <f t="shared" si="0"/>
        <v>RIOpanel Standard DK</v>
      </c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8"/>
      <c r="AI10" s="31" t="str">
        <f t="shared" ref="AI10:AJ10" si="1">A10</f>
        <v>Temperatursæt</v>
      </c>
      <c r="AJ10" s="232" t="str">
        <f t="shared" si="1"/>
        <v>RIOpanel Standard DK</v>
      </c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8"/>
    </row>
    <row r="11" spans="1:51" ht="15" customHeight="1" x14ac:dyDescent="0.3">
      <c r="A11" s="219" t="str">
        <f>'Output (W)'!A11</f>
        <v>45/30-20</v>
      </c>
      <c r="B11" s="23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5"/>
      <c r="R11" s="219" t="str">
        <f>A11</f>
        <v>45/30-20</v>
      </c>
      <c r="S11" s="233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5"/>
      <c r="AI11" s="219" t="str">
        <f>A11</f>
        <v>45/30-20</v>
      </c>
      <c r="AJ11" s="23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5"/>
    </row>
    <row r="12" spans="1:51" ht="15.75" customHeight="1" x14ac:dyDescent="0.3">
      <c r="A12" s="220"/>
      <c r="B12" s="236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8"/>
      <c r="R12" s="221"/>
      <c r="S12" s="229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1"/>
      <c r="AI12" s="221"/>
      <c r="AJ12" s="252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4"/>
    </row>
    <row r="13" spans="1:51" ht="14.4" x14ac:dyDescent="0.3">
      <c r="A13" s="36" t="str">
        <f>'Output (W)'!A13</f>
        <v>Højde [mm]</v>
      </c>
      <c r="B13" s="239">
        <f>'Output (W)'!B13</f>
        <v>255</v>
      </c>
      <c r="C13" s="240"/>
      <c r="D13" s="240"/>
      <c r="E13" s="240"/>
      <c r="F13" s="240"/>
      <c r="G13" s="240"/>
      <c r="H13" s="240"/>
      <c r="I13" s="241"/>
      <c r="J13" s="239">
        <f>'Output (W)'!J13</f>
        <v>355</v>
      </c>
      <c r="K13" s="240"/>
      <c r="L13" s="240"/>
      <c r="M13" s="240"/>
      <c r="N13" s="240"/>
      <c r="O13" s="240"/>
      <c r="P13" s="240"/>
      <c r="Q13" s="241"/>
      <c r="R13" s="36" t="str">
        <f t="shared" ref="R13:R15" si="2">A13</f>
        <v>Højde [mm]</v>
      </c>
      <c r="S13" s="239">
        <v>455</v>
      </c>
      <c r="T13" s="240"/>
      <c r="U13" s="240"/>
      <c r="V13" s="240"/>
      <c r="W13" s="240"/>
      <c r="X13" s="240"/>
      <c r="Y13" s="240"/>
      <c r="Z13" s="241"/>
      <c r="AA13" s="239">
        <v>555</v>
      </c>
      <c r="AB13" s="240"/>
      <c r="AC13" s="240"/>
      <c r="AD13" s="240"/>
      <c r="AE13" s="240"/>
      <c r="AF13" s="240"/>
      <c r="AG13" s="240"/>
      <c r="AH13" s="241"/>
      <c r="AI13" s="36" t="str">
        <f t="shared" ref="AI13:AI15" si="3">A13</f>
        <v>Højde [mm]</v>
      </c>
      <c r="AJ13" s="239">
        <f>'Output (W)'!AJ13</f>
        <v>655</v>
      </c>
      <c r="AK13" s="240"/>
      <c r="AL13" s="240"/>
      <c r="AM13" s="240"/>
      <c r="AN13" s="240"/>
      <c r="AO13" s="240"/>
      <c r="AP13" s="240"/>
      <c r="AQ13" s="241"/>
      <c r="AR13" s="239">
        <f>'Output (W)'!AR13</f>
        <v>955</v>
      </c>
      <c r="AS13" s="240"/>
      <c r="AT13" s="240"/>
      <c r="AU13" s="240"/>
      <c r="AV13" s="240"/>
      <c r="AW13" s="240"/>
      <c r="AX13" s="240"/>
      <c r="AY13" s="241"/>
    </row>
    <row r="14" spans="1:51" ht="15" customHeight="1" x14ac:dyDescent="0.3">
      <c r="A14" s="37" t="str">
        <f>'Output (W)'!A14</f>
        <v>Type</v>
      </c>
      <c r="B14" s="38" t="str">
        <f>'Output (W)'!B14</f>
        <v>1P/10</v>
      </c>
      <c r="C14" s="38" t="str">
        <f>'Output (W)'!C14</f>
        <v>2PSL/70</v>
      </c>
      <c r="D14" s="38" t="str">
        <f>'Output (W)'!D14</f>
        <v>2P/20</v>
      </c>
      <c r="E14" s="38" t="str">
        <f>'Output (W)'!E14</f>
        <v>3P/30</v>
      </c>
      <c r="F14" s="38" t="str">
        <f>'Output (W)'!F14</f>
        <v>PKP/21</v>
      </c>
      <c r="G14" s="38" t="str">
        <f>'Output (W)'!G14</f>
        <v>1PK/11</v>
      </c>
      <c r="H14" s="38" t="str">
        <f>'Output (W)'!H14</f>
        <v>2PK/22</v>
      </c>
      <c r="I14" s="38" t="str">
        <f>'Output (W)'!I14</f>
        <v>3PK/33</v>
      </c>
      <c r="J14" s="38" t="str">
        <f>'Output (W)'!J14</f>
        <v>1P/10</v>
      </c>
      <c r="K14" s="38" t="str">
        <f>'Output (W)'!K14</f>
        <v>2PSL/70</v>
      </c>
      <c r="L14" s="38" t="str">
        <f>'Output (W)'!L14</f>
        <v>2P/20</v>
      </c>
      <c r="M14" s="38" t="str">
        <f>'Output (W)'!M14</f>
        <v>3P/30</v>
      </c>
      <c r="N14" s="38" t="str">
        <f>'Output (W)'!N14</f>
        <v>PKP/21</v>
      </c>
      <c r="O14" s="38" t="str">
        <f>'Output (W)'!O14</f>
        <v>1PK/11</v>
      </c>
      <c r="P14" s="38" t="str">
        <f>'Output (W)'!P14</f>
        <v>2PK/22</v>
      </c>
      <c r="Q14" s="38" t="str">
        <f>'Output (W)'!Q14</f>
        <v>3PK/33</v>
      </c>
      <c r="R14" s="37" t="str">
        <f t="shared" si="2"/>
        <v>Type</v>
      </c>
      <c r="S14" s="38" t="str">
        <f>'Output (W)'!S14</f>
        <v>1P/10</v>
      </c>
      <c r="T14" s="38" t="str">
        <f>'Output (W)'!T14</f>
        <v>2PSL/70</v>
      </c>
      <c r="U14" s="38" t="str">
        <f>'Output (W)'!U14</f>
        <v>2P/20</v>
      </c>
      <c r="V14" s="38" t="str">
        <f>'Output (W)'!V14</f>
        <v>3P/30</v>
      </c>
      <c r="W14" s="38" t="str">
        <f>'Output (W)'!W14</f>
        <v>PKP/21</v>
      </c>
      <c r="X14" s="38" t="str">
        <f>'Output (W)'!X14</f>
        <v>1PK/11</v>
      </c>
      <c r="Y14" s="38" t="str">
        <f>'Output (W)'!Y14</f>
        <v>2PK/22</v>
      </c>
      <c r="Z14" s="38" t="str">
        <f>'Output (W)'!Z14</f>
        <v>3PK/33</v>
      </c>
      <c r="AA14" s="38" t="str">
        <f>'Output (W)'!AA14</f>
        <v>1P/10</v>
      </c>
      <c r="AB14" s="38" t="str">
        <f>'Output (W)'!AB14</f>
        <v>2PSL/70</v>
      </c>
      <c r="AC14" s="38" t="str">
        <f>'Output (W)'!AC14</f>
        <v>2P/20</v>
      </c>
      <c r="AD14" s="38" t="str">
        <f>'Output (W)'!AD14</f>
        <v>3P/30</v>
      </c>
      <c r="AE14" s="38" t="str">
        <f>'Output (W)'!AE14</f>
        <v>PKP/21</v>
      </c>
      <c r="AF14" s="38" t="str">
        <f>'Output (W)'!AF14</f>
        <v>1PK/11</v>
      </c>
      <c r="AG14" s="38" t="str">
        <f>'Output (W)'!AG14</f>
        <v>2PK/22</v>
      </c>
      <c r="AH14" s="38" t="str">
        <f>'Output (W)'!AH14</f>
        <v>3PK/33</v>
      </c>
      <c r="AI14" s="37" t="str">
        <f t="shared" si="3"/>
        <v>Type</v>
      </c>
      <c r="AJ14" s="38" t="str">
        <f>'Output (W)'!AJ14</f>
        <v>1P/10</v>
      </c>
      <c r="AK14" s="38" t="str">
        <f>'Output (W)'!AK14</f>
        <v>2PSL/70</v>
      </c>
      <c r="AL14" s="38" t="str">
        <f>'Output (W)'!AL14</f>
        <v>2P/20</v>
      </c>
      <c r="AM14" s="38" t="str">
        <f>'Output (W)'!AM14</f>
        <v>3P/30</v>
      </c>
      <c r="AN14" s="38" t="str">
        <f>'Output (W)'!AN14</f>
        <v>PKP/21</v>
      </c>
      <c r="AO14" s="38" t="str">
        <f>'Output (W)'!AO14</f>
        <v>1PK/11</v>
      </c>
      <c r="AP14" s="38" t="str">
        <f>'Output (W)'!AP14</f>
        <v>2PK/22</v>
      </c>
      <c r="AQ14" s="38" t="str">
        <f>'Output (W)'!AQ14</f>
        <v>3PK/33</v>
      </c>
      <c r="AR14" s="38" t="str">
        <f>'Output (W)'!AR14</f>
        <v>1P/10</v>
      </c>
      <c r="AS14" s="38" t="str">
        <f>'Output (W)'!AS14</f>
        <v>2PSL/70</v>
      </c>
      <c r="AT14" s="38" t="str">
        <f>'Output (W)'!AT14</f>
        <v>2P/20</v>
      </c>
      <c r="AU14" s="38" t="str">
        <f>'Output (W)'!AU14</f>
        <v>3P/30</v>
      </c>
      <c r="AV14" s="38" t="str">
        <f>'Output (W)'!AV14</f>
        <v>PKP/21</v>
      </c>
      <c r="AW14" s="38" t="str">
        <f>'Output (W)'!AW14</f>
        <v>1PK/11</v>
      </c>
      <c r="AX14" s="38" t="str">
        <f>'Output (W)'!AX14</f>
        <v>2PK/22</v>
      </c>
      <c r="AY14" s="38" t="str">
        <f>'Output (W)'!AY14</f>
        <v>3PK/33</v>
      </c>
    </row>
    <row r="15" spans="1:51" ht="14.4" x14ac:dyDescent="0.3">
      <c r="A15" s="41" t="str">
        <f>'Output (W)'!A15</f>
        <v>Længde [mm]</v>
      </c>
      <c r="B15" s="42">
        <f>'Output (W)'!B15</f>
        <v>0</v>
      </c>
      <c r="C15" s="42">
        <f>'Output (W)'!C15</f>
        <v>0</v>
      </c>
      <c r="D15" s="42">
        <f>'Output (W)'!D15</f>
        <v>0</v>
      </c>
      <c r="E15" s="42">
        <f>'Output (W)'!E15</f>
        <v>0</v>
      </c>
      <c r="F15" s="42">
        <f>'Output (W)'!F15</f>
        <v>0</v>
      </c>
      <c r="G15" s="42">
        <f>'Output (W)'!G15</f>
        <v>0</v>
      </c>
      <c r="H15" s="42">
        <f>'Output (W)'!H15</f>
        <v>0</v>
      </c>
      <c r="I15" s="42">
        <f>'Output (W)'!I15</f>
        <v>0</v>
      </c>
      <c r="J15" s="42">
        <f>'Output (W)'!J15</f>
        <v>0</v>
      </c>
      <c r="K15" s="42">
        <f>'Output (W)'!K15</f>
        <v>0</v>
      </c>
      <c r="L15" s="42">
        <f>'Output (W)'!L15</f>
        <v>0</v>
      </c>
      <c r="M15" s="42">
        <f>'Output (W)'!M15</f>
        <v>0</v>
      </c>
      <c r="N15" s="42">
        <f>'Output (W)'!N15</f>
        <v>0</v>
      </c>
      <c r="O15" s="42">
        <f>'Output (W)'!O15</f>
        <v>0</v>
      </c>
      <c r="P15" s="42">
        <f>'Output (W)'!P15</f>
        <v>0</v>
      </c>
      <c r="Q15" s="42">
        <f>'Output (W)'!Q15</f>
        <v>0</v>
      </c>
      <c r="R15" s="41" t="str">
        <f t="shared" si="2"/>
        <v>Længde [mm]</v>
      </c>
      <c r="S15" s="42">
        <f>'Output (W)'!S15</f>
        <v>0</v>
      </c>
      <c r="T15" s="42">
        <f>'Output (W)'!T15</f>
        <v>0</v>
      </c>
      <c r="U15" s="42">
        <f>'Output (W)'!U15</f>
        <v>0</v>
      </c>
      <c r="V15" s="42">
        <f>'Output (W)'!V15</f>
        <v>0</v>
      </c>
      <c r="W15" s="42">
        <f>'Output (W)'!W15</f>
        <v>0</v>
      </c>
      <c r="X15" s="42">
        <f>'Output (W)'!X15</f>
        <v>0</v>
      </c>
      <c r="Y15" s="42">
        <f>'Output (W)'!Y15</f>
        <v>0</v>
      </c>
      <c r="Z15" s="42">
        <f>'Output (W)'!Z15</f>
        <v>0</v>
      </c>
      <c r="AA15" s="42">
        <f>'Output (W)'!AA15</f>
        <v>0</v>
      </c>
      <c r="AB15" s="42">
        <f>'Output (W)'!AB15</f>
        <v>0</v>
      </c>
      <c r="AC15" s="42">
        <f>'Output (W)'!AC15</f>
        <v>0</v>
      </c>
      <c r="AD15" s="42">
        <f>'Output (W)'!AD15</f>
        <v>0</v>
      </c>
      <c r="AE15" s="42">
        <f>'Output (W)'!AE15</f>
        <v>0</v>
      </c>
      <c r="AF15" s="42">
        <f>'Output (W)'!AF15</f>
        <v>0</v>
      </c>
      <c r="AG15" s="42">
        <f>'Output (W)'!AG15</f>
        <v>0</v>
      </c>
      <c r="AH15" s="42">
        <f>'Output (W)'!AH15</f>
        <v>0</v>
      </c>
      <c r="AI15" s="41" t="str">
        <f t="shared" si="3"/>
        <v>Længde [mm]</v>
      </c>
      <c r="AJ15" s="42">
        <f>'Output (W)'!AJ15</f>
        <v>0</v>
      </c>
      <c r="AK15" s="42">
        <f>'Output (W)'!AK15</f>
        <v>0</v>
      </c>
      <c r="AL15" s="42">
        <f>'Output (W)'!AL15</f>
        <v>0</v>
      </c>
      <c r="AM15" s="42">
        <f>'Output (W)'!AM15</f>
        <v>0</v>
      </c>
      <c r="AN15" s="42">
        <f>'Output (W)'!AN15</f>
        <v>0</v>
      </c>
      <c r="AO15" s="42">
        <f>'Output (W)'!AO15</f>
        <v>0</v>
      </c>
      <c r="AP15" s="42">
        <f>'Output (W)'!AP15</f>
        <v>0</v>
      </c>
      <c r="AQ15" s="42">
        <f>'Output (W)'!AQ15</f>
        <v>0</v>
      </c>
      <c r="AR15" s="42">
        <f>'Output (W)'!AR15</f>
        <v>0</v>
      </c>
      <c r="AS15" s="42">
        <f>'Output (W)'!AS15</f>
        <v>0</v>
      </c>
      <c r="AT15" s="42">
        <f>'Output (W)'!AT15</f>
        <v>0</v>
      </c>
      <c r="AU15" s="42">
        <f>'Output (W)'!AU15</f>
        <v>0</v>
      </c>
      <c r="AV15" s="42">
        <f>'Output (W)'!AV15</f>
        <v>0</v>
      </c>
      <c r="AW15" s="42">
        <f>'Output (W)'!AW15</f>
        <v>0</v>
      </c>
      <c r="AX15" s="42">
        <f>'Output (W)'!AX15</f>
        <v>0</v>
      </c>
      <c r="AY15" s="42">
        <f>'Output (W)'!AY15</f>
        <v>0</v>
      </c>
    </row>
    <row r="16" spans="1:51" ht="14.4" x14ac:dyDescent="0.3">
      <c r="A16" s="46">
        <v>200</v>
      </c>
      <c r="B16" s="182">
        <f t="shared" ref="B16:Q16" si="4">B$24/1000*$A16</f>
        <v>0.75268774326079269</v>
      </c>
      <c r="C16" s="183">
        <f t="shared" si="4"/>
        <v>1.3223924097374038</v>
      </c>
      <c r="D16" s="183">
        <f t="shared" si="4"/>
        <v>1.2873991580407171</v>
      </c>
      <c r="E16" s="183">
        <f t="shared" si="4"/>
        <v>2.0959410546635215</v>
      </c>
      <c r="F16" s="183">
        <f t="shared" si="4"/>
        <v>1.7090052766974089</v>
      </c>
      <c r="G16" s="183">
        <f t="shared" si="4"/>
        <v>1.1075444426148808</v>
      </c>
      <c r="H16" s="183">
        <f t="shared" si="4"/>
        <v>2.1770178455692553</v>
      </c>
      <c r="I16" s="184">
        <f t="shared" si="4"/>
        <v>3.3419972068976351</v>
      </c>
      <c r="J16" s="185">
        <f t="shared" si="4"/>
        <v>1.0912781539886309</v>
      </c>
      <c r="K16" s="183">
        <f t="shared" si="4"/>
        <v>1.727441211312795</v>
      </c>
      <c r="L16" s="183">
        <f t="shared" si="4"/>
        <v>1.718520184211678</v>
      </c>
      <c r="M16" s="183">
        <f t="shared" si="4"/>
        <v>2.6223458460078741</v>
      </c>
      <c r="N16" s="183">
        <f t="shared" si="4"/>
        <v>2.5255177968838272</v>
      </c>
      <c r="O16" s="183">
        <f t="shared" si="4"/>
        <v>1.5202574209443125</v>
      </c>
      <c r="P16" s="183">
        <f t="shared" si="4"/>
        <v>3.1769665129840354</v>
      </c>
      <c r="Q16" s="183">
        <f t="shared" si="4"/>
        <v>4.4537939234920954</v>
      </c>
      <c r="R16" s="46">
        <v>200</v>
      </c>
      <c r="S16" s="182">
        <f t="shared" ref="S16:AH16" si="5">S$24/1000*$R16</f>
        <v>1.329585405379381</v>
      </c>
      <c r="T16" s="183">
        <f t="shared" si="5"/>
        <v>2.195845529738226</v>
      </c>
      <c r="U16" s="183">
        <f t="shared" si="5"/>
        <v>2.2340103811501586</v>
      </c>
      <c r="V16" s="183">
        <f t="shared" si="5"/>
        <v>3.2658588478712502</v>
      </c>
      <c r="W16" s="183">
        <f t="shared" si="5"/>
        <v>3.1546934399496429</v>
      </c>
      <c r="X16" s="183">
        <f t="shared" si="5"/>
        <v>1.9571337943043314</v>
      </c>
      <c r="Y16" s="183">
        <f t="shared" si="5"/>
        <v>3.9006908467110977</v>
      </c>
      <c r="Z16" s="184">
        <f t="shared" si="5"/>
        <v>5.5925236142056844</v>
      </c>
      <c r="AA16" s="185">
        <f t="shared" si="5"/>
        <v>1.5695778194218954</v>
      </c>
      <c r="AB16" s="183">
        <f t="shared" si="5"/>
        <v>2.6372602644678391</v>
      </c>
      <c r="AC16" s="183">
        <f t="shared" si="5"/>
        <v>2.7362752760776554</v>
      </c>
      <c r="AD16" s="183">
        <f t="shared" si="5"/>
        <v>3.863640125096981</v>
      </c>
      <c r="AE16" s="183">
        <f t="shared" si="5"/>
        <v>3.7181406677988109</v>
      </c>
      <c r="AF16" s="183">
        <f t="shared" si="5"/>
        <v>2.3811744911782577</v>
      </c>
      <c r="AG16" s="183">
        <f t="shared" si="5"/>
        <v>4.554973881001362</v>
      </c>
      <c r="AH16" s="183">
        <f t="shared" si="5"/>
        <v>6.6384185031943517</v>
      </c>
      <c r="AI16" s="46">
        <v>200</v>
      </c>
      <c r="AJ16" s="182">
        <f t="shared" ref="AJ16:AY16" si="6">AJ$24/1000*$AI16</f>
        <v>1.8116526949645242</v>
      </c>
      <c r="AK16" s="183">
        <f t="shared" si="6"/>
        <v>3.1186058257945342</v>
      </c>
      <c r="AL16" s="183">
        <f t="shared" si="6"/>
        <v>3.2182098740093692</v>
      </c>
      <c r="AM16" s="183">
        <f t="shared" si="6"/>
        <v>4.4155346994092612</v>
      </c>
      <c r="AN16" s="183">
        <f t="shared" si="6"/>
        <v>4.2076394960035515</v>
      </c>
      <c r="AO16" s="183">
        <f t="shared" si="6"/>
        <v>2.7892358044048686</v>
      </c>
      <c r="AP16" s="183">
        <f t="shared" si="6"/>
        <v>5.1444067802418303</v>
      </c>
      <c r="AQ16" s="184">
        <f t="shared" si="6"/>
        <v>7.5843538640514714</v>
      </c>
      <c r="AR16" s="185">
        <f t="shared" si="6"/>
        <v>2.5709058167298635</v>
      </c>
      <c r="AS16" s="183">
        <f t="shared" si="6"/>
        <v>4.3406140007890714</v>
      </c>
      <c r="AT16" s="183">
        <f t="shared" si="6"/>
        <v>4.3851472892061656</v>
      </c>
      <c r="AU16" s="183">
        <f t="shared" si="6"/>
        <v>5.7904577296027444</v>
      </c>
      <c r="AV16" s="183">
        <f t="shared" si="6"/>
        <v>5.1490642124552046</v>
      </c>
      <c r="AW16" s="183">
        <f t="shared" si="6"/>
        <v>3.8607652719580705</v>
      </c>
      <c r="AX16" s="183">
        <f t="shared" si="6"/>
        <v>6.537929131208621</v>
      </c>
      <c r="AY16" s="183">
        <f t="shared" si="6"/>
        <v>9.7475190665897138</v>
      </c>
    </row>
    <row r="17" spans="1:51" ht="14.4" x14ac:dyDescent="0.3">
      <c r="A17" s="51">
        <v>300</v>
      </c>
      <c r="B17" s="186">
        <f t="shared" ref="B17:Q17" si="7">B$24/1000*$A17</f>
        <v>1.129031614891189</v>
      </c>
      <c r="C17" s="187">
        <f t="shared" si="7"/>
        <v>1.9835886146061057</v>
      </c>
      <c r="D17" s="187">
        <f t="shared" si="7"/>
        <v>1.9310987370610757</v>
      </c>
      <c r="E17" s="187">
        <f t="shared" si="7"/>
        <v>3.1439115819952828</v>
      </c>
      <c r="F17" s="187">
        <f t="shared" si="7"/>
        <v>2.5635079150461135</v>
      </c>
      <c r="G17" s="187">
        <f t="shared" si="7"/>
        <v>1.6613166639223214</v>
      </c>
      <c r="H17" s="187">
        <f t="shared" si="7"/>
        <v>3.2655267683538827</v>
      </c>
      <c r="I17" s="188">
        <f t="shared" si="7"/>
        <v>5.0129958103464531</v>
      </c>
      <c r="J17" s="189">
        <f t="shared" si="7"/>
        <v>1.6369172309829463</v>
      </c>
      <c r="K17" s="187">
        <f t="shared" si="7"/>
        <v>2.5911618169691928</v>
      </c>
      <c r="L17" s="187">
        <f t="shared" si="7"/>
        <v>2.577780276317517</v>
      </c>
      <c r="M17" s="187">
        <f t="shared" si="7"/>
        <v>3.933518769011811</v>
      </c>
      <c r="N17" s="187">
        <f t="shared" si="7"/>
        <v>3.7882766953257412</v>
      </c>
      <c r="O17" s="187">
        <f t="shared" si="7"/>
        <v>2.2803861314164688</v>
      </c>
      <c r="P17" s="187">
        <f t="shared" si="7"/>
        <v>4.7654497694760538</v>
      </c>
      <c r="Q17" s="187">
        <f t="shared" si="7"/>
        <v>6.6806908852381426</v>
      </c>
      <c r="R17" s="51">
        <v>300</v>
      </c>
      <c r="S17" s="186">
        <f t="shared" ref="S17:AH17" si="8">S$24/1000*$R17</f>
        <v>1.9943781080690715</v>
      </c>
      <c r="T17" s="187">
        <f t="shared" si="8"/>
        <v>3.293768294607339</v>
      </c>
      <c r="U17" s="187">
        <f t="shared" si="8"/>
        <v>3.3510155717252377</v>
      </c>
      <c r="V17" s="187">
        <f t="shared" si="8"/>
        <v>4.8987882718068754</v>
      </c>
      <c r="W17" s="187">
        <f t="shared" si="8"/>
        <v>4.7320401599244644</v>
      </c>
      <c r="X17" s="187">
        <f t="shared" si="8"/>
        <v>2.9357006914564971</v>
      </c>
      <c r="Y17" s="187">
        <f t="shared" si="8"/>
        <v>5.8510362700666461</v>
      </c>
      <c r="Z17" s="188">
        <f t="shared" si="8"/>
        <v>8.3887854213085262</v>
      </c>
      <c r="AA17" s="189">
        <f t="shared" si="8"/>
        <v>2.3543667291328432</v>
      </c>
      <c r="AB17" s="187">
        <f t="shared" si="8"/>
        <v>3.9558903967017587</v>
      </c>
      <c r="AC17" s="187">
        <f t="shared" si="8"/>
        <v>4.1044129141164829</v>
      </c>
      <c r="AD17" s="187">
        <f t="shared" si="8"/>
        <v>5.795460187645471</v>
      </c>
      <c r="AE17" s="187">
        <f t="shared" si="8"/>
        <v>5.5772110016982168</v>
      </c>
      <c r="AF17" s="187">
        <f t="shared" si="8"/>
        <v>3.5717617367673862</v>
      </c>
      <c r="AG17" s="187">
        <f t="shared" si="8"/>
        <v>6.8324608215020426</v>
      </c>
      <c r="AH17" s="187">
        <f t="shared" si="8"/>
        <v>9.9576277547915275</v>
      </c>
      <c r="AI17" s="51">
        <v>300</v>
      </c>
      <c r="AJ17" s="186">
        <f t="shared" ref="AJ17:AY17" si="9">AJ$24/1000*$AI17</f>
        <v>2.7174790424467861</v>
      </c>
      <c r="AK17" s="187">
        <f t="shared" si="9"/>
        <v>4.6779087386918015</v>
      </c>
      <c r="AL17" s="187">
        <f t="shared" si="9"/>
        <v>4.8273148110140545</v>
      </c>
      <c r="AM17" s="187">
        <f t="shared" si="9"/>
        <v>6.6233020491138914</v>
      </c>
      <c r="AN17" s="187">
        <f t="shared" si="9"/>
        <v>6.3114592440053272</v>
      </c>
      <c r="AO17" s="187">
        <f t="shared" si="9"/>
        <v>4.1838537066073034</v>
      </c>
      <c r="AP17" s="187">
        <f t="shared" si="9"/>
        <v>7.7166101703627454</v>
      </c>
      <c r="AQ17" s="188">
        <f t="shared" si="9"/>
        <v>11.376530796077207</v>
      </c>
      <c r="AR17" s="189">
        <f t="shared" si="9"/>
        <v>3.856358725094795</v>
      </c>
      <c r="AS17" s="187">
        <f t="shared" si="9"/>
        <v>6.5109210011836076</v>
      </c>
      <c r="AT17" s="187">
        <f t="shared" si="9"/>
        <v>6.5777209338092488</v>
      </c>
      <c r="AU17" s="187">
        <f t="shared" si="9"/>
        <v>8.6856865944041175</v>
      </c>
      <c r="AV17" s="187">
        <f t="shared" si="9"/>
        <v>7.7235963186828069</v>
      </c>
      <c r="AW17" s="187">
        <f t="shared" si="9"/>
        <v>5.7911479079371064</v>
      </c>
      <c r="AX17" s="187">
        <f t="shared" si="9"/>
        <v>9.8068936968129314</v>
      </c>
      <c r="AY17" s="187">
        <f t="shared" si="9"/>
        <v>14.621278599884571</v>
      </c>
    </row>
    <row r="18" spans="1:51" ht="14.4" x14ac:dyDescent="0.3">
      <c r="A18" s="57">
        <v>400</v>
      </c>
      <c r="B18" s="190">
        <f t="shared" ref="B18:Q18" si="10">B$24/1000*$A18</f>
        <v>1.5053754865215854</v>
      </c>
      <c r="C18" s="191">
        <f t="shared" si="10"/>
        <v>2.6447848194748076</v>
      </c>
      <c r="D18" s="191">
        <f t="shared" si="10"/>
        <v>2.5747983160814343</v>
      </c>
      <c r="E18" s="191">
        <f t="shared" si="10"/>
        <v>4.1918821093270431</v>
      </c>
      <c r="F18" s="191">
        <f t="shared" si="10"/>
        <v>3.4180105533948177</v>
      </c>
      <c r="G18" s="191">
        <f t="shared" si="10"/>
        <v>2.2150888852297617</v>
      </c>
      <c r="H18" s="191">
        <f t="shared" si="10"/>
        <v>4.3540356911385105</v>
      </c>
      <c r="I18" s="192">
        <f t="shared" si="10"/>
        <v>6.6839944137952703</v>
      </c>
      <c r="J18" s="193">
        <f t="shared" si="10"/>
        <v>2.1825563079772619</v>
      </c>
      <c r="K18" s="191">
        <f t="shared" si="10"/>
        <v>3.4548824226255901</v>
      </c>
      <c r="L18" s="191">
        <f t="shared" si="10"/>
        <v>3.4370403684233559</v>
      </c>
      <c r="M18" s="191">
        <f t="shared" si="10"/>
        <v>5.2446916920157483</v>
      </c>
      <c r="N18" s="191">
        <f t="shared" si="10"/>
        <v>5.0510355937676543</v>
      </c>
      <c r="O18" s="191">
        <f t="shared" si="10"/>
        <v>3.040514841888625</v>
      </c>
      <c r="P18" s="191">
        <f t="shared" si="10"/>
        <v>6.3539330259680709</v>
      </c>
      <c r="Q18" s="191">
        <f t="shared" si="10"/>
        <v>8.9075878469841907</v>
      </c>
      <c r="R18" s="57">
        <v>400</v>
      </c>
      <c r="S18" s="190">
        <f t="shared" ref="S18:AH18" si="11">S$24/1000*$R18</f>
        <v>2.6591708107587619</v>
      </c>
      <c r="T18" s="191">
        <f t="shared" si="11"/>
        <v>4.391691059476452</v>
      </c>
      <c r="U18" s="191">
        <f t="shared" si="11"/>
        <v>4.4680207623003172</v>
      </c>
      <c r="V18" s="191">
        <f t="shared" si="11"/>
        <v>6.5317176957425005</v>
      </c>
      <c r="W18" s="191">
        <f t="shared" si="11"/>
        <v>6.3093868798992858</v>
      </c>
      <c r="X18" s="191">
        <f t="shared" si="11"/>
        <v>3.9142675886086629</v>
      </c>
      <c r="Y18" s="191">
        <f t="shared" si="11"/>
        <v>7.8013816934221953</v>
      </c>
      <c r="Z18" s="192">
        <f t="shared" si="11"/>
        <v>11.185047228411369</v>
      </c>
      <c r="AA18" s="193">
        <f t="shared" si="11"/>
        <v>3.1391556388437909</v>
      </c>
      <c r="AB18" s="191">
        <f t="shared" si="11"/>
        <v>5.2745205289356782</v>
      </c>
      <c r="AC18" s="191">
        <f t="shared" si="11"/>
        <v>5.4725505521553108</v>
      </c>
      <c r="AD18" s="191">
        <f t="shared" si="11"/>
        <v>7.7272802501939619</v>
      </c>
      <c r="AE18" s="191">
        <f t="shared" si="11"/>
        <v>7.4362813355976218</v>
      </c>
      <c r="AF18" s="191">
        <f t="shared" si="11"/>
        <v>4.7623489823565155</v>
      </c>
      <c r="AG18" s="191">
        <f t="shared" si="11"/>
        <v>9.109947762002724</v>
      </c>
      <c r="AH18" s="191">
        <f t="shared" si="11"/>
        <v>13.276837006388703</v>
      </c>
      <c r="AI18" s="57">
        <v>400</v>
      </c>
      <c r="AJ18" s="190">
        <f t="shared" ref="AJ18:AY18" si="12">AJ$24/1000*$AI18</f>
        <v>3.6233053899290484</v>
      </c>
      <c r="AK18" s="191">
        <f t="shared" si="12"/>
        <v>6.2372116515890683</v>
      </c>
      <c r="AL18" s="191">
        <f t="shared" si="12"/>
        <v>6.4364197480187384</v>
      </c>
      <c r="AM18" s="191">
        <f t="shared" si="12"/>
        <v>8.8310693988185225</v>
      </c>
      <c r="AN18" s="191">
        <f t="shared" si="12"/>
        <v>8.4152789920071029</v>
      </c>
      <c r="AO18" s="191">
        <f t="shared" si="12"/>
        <v>5.5784716088097372</v>
      </c>
      <c r="AP18" s="191">
        <f t="shared" si="12"/>
        <v>10.288813560483661</v>
      </c>
      <c r="AQ18" s="192">
        <f t="shared" si="12"/>
        <v>15.168707728102943</v>
      </c>
      <c r="AR18" s="193">
        <f t="shared" si="12"/>
        <v>5.141811633459727</v>
      </c>
      <c r="AS18" s="191">
        <f t="shared" si="12"/>
        <v>8.6812280015781429</v>
      </c>
      <c r="AT18" s="191">
        <f t="shared" si="12"/>
        <v>8.7702945784123312</v>
      </c>
      <c r="AU18" s="191">
        <f t="shared" si="12"/>
        <v>11.580915459205489</v>
      </c>
      <c r="AV18" s="191">
        <f t="shared" si="12"/>
        <v>10.298128424910409</v>
      </c>
      <c r="AW18" s="191">
        <f t="shared" si="12"/>
        <v>7.721530543916141</v>
      </c>
      <c r="AX18" s="191">
        <f t="shared" si="12"/>
        <v>13.075858262417242</v>
      </c>
      <c r="AY18" s="191">
        <f t="shared" si="12"/>
        <v>19.495038133179428</v>
      </c>
    </row>
    <row r="19" spans="1:51" ht="15.75" customHeight="1" x14ac:dyDescent="0.3">
      <c r="A19" s="65">
        <v>500</v>
      </c>
      <c r="B19" s="194">
        <f t="shared" ref="B19:Q19" si="13">B$24/1000*$A19</f>
        <v>1.8817193581519815</v>
      </c>
      <c r="C19" s="195">
        <f t="shared" si="13"/>
        <v>3.3059810243435095</v>
      </c>
      <c r="D19" s="195">
        <f t="shared" si="13"/>
        <v>3.2184978951017928</v>
      </c>
      <c r="E19" s="195">
        <f t="shared" si="13"/>
        <v>5.2398526366588047</v>
      </c>
      <c r="F19" s="195">
        <f t="shared" si="13"/>
        <v>4.2725131917435224</v>
      </c>
      <c r="G19" s="195">
        <f t="shared" si="13"/>
        <v>2.7688611065372024</v>
      </c>
      <c r="H19" s="195">
        <f t="shared" si="13"/>
        <v>5.4425446139231379</v>
      </c>
      <c r="I19" s="196">
        <f t="shared" si="13"/>
        <v>8.3549930172440874</v>
      </c>
      <c r="J19" s="197">
        <f t="shared" si="13"/>
        <v>2.7281953849715772</v>
      </c>
      <c r="K19" s="195">
        <f t="shared" si="13"/>
        <v>4.3186030282819878</v>
      </c>
      <c r="L19" s="195">
        <f t="shared" si="13"/>
        <v>4.2963004605291948</v>
      </c>
      <c r="M19" s="195">
        <f t="shared" si="13"/>
        <v>6.5558646150196855</v>
      </c>
      <c r="N19" s="195">
        <f t="shared" si="13"/>
        <v>6.3137944922095688</v>
      </c>
      <c r="O19" s="195">
        <f t="shared" si="13"/>
        <v>3.8006435523607811</v>
      </c>
      <c r="P19" s="195">
        <f t="shared" si="13"/>
        <v>7.9424162824600888</v>
      </c>
      <c r="Q19" s="195">
        <f t="shared" si="13"/>
        <v>11.134484808730237</v>
      </c>
      <c r="R19" s="65">
        <v>500</v>
      </c>
      <c r="S19" s="194">
        <f t="shared" ref="S19:AH19" si="14">S$24/1000*$R19</f>
        <v>3.3239635134484522</v>
      </c>
      <c r="T19" s="195">
        <f t="shared" si="14"/>
        <v>5.4896138243455646</v>
      </c>
      <c r="U19" s="195">
        <f t="shared" si="14"/>
        <v>5.5850259528753963</v>
      </c>
      <c r="V19" s="195">
        <f t="shared" si="14"/>
        <v>8.1646471196781256</v>
      </c>
      <c r="W19" s="195">
        <f t="shared" si="14"/>
        <v>7.8867335998741073</v>
      </c>
      <c r="X19" s="195">
        <f t="shared" si="14"/>
        <v>4.8928344857608286</v>
      </c>
      <c r="Y19" s="195">
        <f t="shared" si="14"/>
        <v>9.7517271167777437</v>
      </c>
      <c r="Z19" s="196">
        <f t="shared" si="14"/>
        <v>13.98130903551421</v>
      </c>
      <c r="AA19" s="197">
        <f t="shared" si="14"/>
        <v>3.9239445485547386</v>
      </c>
      <c r="AB19" s="195">
        <f t="shared" si="14"/>
        <v>6.5931506611695978</v>
      </c>
      <c r="AC19" s="195">
        <f t="shared" si="14"/>
        <v>6.8406881901941388</v>
      </c>
      <c r="AD19" s="195">
        <f t="shared" si="14"/>
        <v>9.6591003127424528</v>
      </c>
      <c r="AE19" s="195">
        <f t="shared" si="14"/>
        <v>9.2953516694970268</v>
      </c>
      <c r="AF19" s="195">
        <f t="shared" si="14"/>
        <v>5.9529362279456439</v>
      </c>
      <c r="AG19" s="195">
        <f t="shared" si="14"/>
        <v>11.387434702503404</v>
      </c>
      <c r="AH19" s="195">
        <f t="shared" si="14"/>
        <v>16.596046257985879</v>
      </c>
      <c r="AI19" s="65">
        <v>500</v>
      </c>
      <c r="AJ19" s="194">
        <f t="shared" ref="AJ19:AY19" si="15">AJ$24/1000*$AI19</f>
        <v>4.5291317374113103</v>
      </c>
      <c r="AK19" s="195">
        <f t="shared" si="15"/>
        <v>7.7965145644863352</v>
      </c>
      <c r="AL19" s="195">
        <f t="shared" si="15"/>
        <v>8.0455246850234232</v>
      </c>
      <c r="AM19" s="195">
        <f t="shared" si="15"/>
        <v>11.038836748523153</v>
      </c>
      <c r="AN19" s="195">
        <f t="shared" si="15"/>
        <v>10.519098740008879</v>
      </c>
      <c r="AO19" s="195">
        <f t="shared" si="15"/>
        <v>6.973089511012172</v>
      </c>
      <c r="AP19" s="195">
        <f t="shared" si="15"/>
        <v>12.861016950604576</v>
      </c>
      <c r="AQ19" s="196">
        <f t="shared" si="15"/>
        <v>18.960884660128677</v>
      </c>
      <c r="AR19" s="197">
        <f t="shared" si="15"/>
        <v>6.4272645418246581</v>
      </c>
      <c r="AS19" s="195">
        <f t="shared" si="15"/>
        <v>10.85153500197268</v>
      </c>
      <c r="AT19" s="195">
        <f t="shared" si="15"/>
        <v>10.962868223015414</v>
      </c>
      <c r="AU19" s="195">
        <f t="shared" si="15"/>
        <v>14.476144324006862</v>
      </c>
      <c r="AV19" s="195">
        <f t="shared" si="15"/>
        <v>12.872660531138012</v>
      </c>
      <c r="AW19" s="195">
        <f t="shared" si="15"/>
        <v>9.6519131798951765</v>
      </c>
      <c r="AX19" s="195">
        <f t="shared" si="15"/>
        <v>16.344822828021552</v>
      </c>
      <c r="AY19" s="195">
        <f t="shared" si="15"/>
        <v>24.368797666474283</v>
      </c>
    </row>
    <row r="20" spans="1:51" ht="14.4" x14ac:dyDescent="0.3">
      <c r="A20" s="78">
        <v>600</v>
      </c>
      <c r="B20" s="198">
        <f t="shared" ref="B20:Q20" si="16">B$24/1000*$A20</f>
        <v>2.2580632297823779</v>
      </c>
      <c r="C20" s="199">
        <f t="shared" si="16"/>
        <v>3.9671772292122114</v>
      </c>
      <c r="D20" s="199">
        <f t="shared" si="16"/>
        <v>3.8621974741221514</v>
      </c>
      <c r="E20" s="199">
        <f t="shared" si="16"/>
        <v>6.2878231639905655</v>
      </c>
      <c r="F20" s="199">
        <f t="shared" si="16"/>
        <v>5.1270158300922271</v>
      </c>
      <c r="G20" s="199">
        <f t="shared" si="16"/>
        <v>3.3226333278446427</v>
      </c>
      <c r="H20" s="199">
        <f t="shared" si="16"/>
        <v>6.5310535367077653</v>
      </c>
      <c r="I20" s="200">
        <f t="shared" si="16"/>
        <v>10.025991620692906</v>
      </c>
      <c r="J20" s="201">
        <f t="shared" si="16"/>
        <v>3.2738344619658926</v>
      </c>
      <c r="K20" s="199">
        <f t="shared" si="16"/>
        <v>5.1823236339383856</v>
      </c>
      <c r="L20" s="199">
        <f t="shared" si="16"/>
        <v>5.1555605526350341</v>
      </c>
      <c r="M20" s="199">
        <f t="shared" si="16"/>
        <v>7.8670375380236219</v>
      </c>
      <c r="N20" s="199">
        <f t="shared" si="16"/>
        <v>7.5765533906514824</v>
      </c>
      <c r="O20" s="199">
        <f t="shared" si="16"/>
        <v>4.5607722628329377</v>
      </c>
      <c r="P20" s="199">
        <f t="shared" si="16"/>
        <v>9.5308995389521076</v>
      </c>
      <c r="Q20" s="199">
        <f t="shared" si="16"/>
        <v>13.361381770476285</v>
      </c>
      <c r="R20" s="78">
        <v>600</v>
      </c>
      <c r="S20" s="198">
        <f t="shared" ref="S20:AH20" si="17">S$24/1000*$R20</f>
        <v>3.9887562161381429</v>
      </c>
      <c r="T20" s="199">
        <f t="shared" si="17"/>
        <v>6.587536589214678</v>
      </c>
      <c r="U20" s="199">
        <f t="shared" si="17"/>
        <v>6.7020311434504753</v>
      </c>
      <c r="V20" s="199">
        <f t="shared" si="17"/>
        <v>9.7975765436137507</v>
      </c>
      <c r="W20" s="199">
        <f t="shared" si="17"/>
        <v>9.4640803198489287</v>
      </c>
      <c r="X20" s="199">
        <f t="shared" si="17"/>
        <v>5.8714013829129943</v>
      </c>
      <c r="Y20" s="199">
        <f t="shared" si="17"/>
        <v>11.702072540133292</v>
      </c>
      <c r="Z20" s="200">
        <f t="shared" si="17"/>
        <v>16.777570842617052</v>
      </c>
      <c r="AA20" s="201">
        <f t="shared" si="17"/>
        <v>4.7087334582656863</v>
      </c>
      <c r="AB20" s="199">
        <f t="shared" si="17"/>
        <v>7.9117807934035174</v>
      </c>
      <c r="AC20" s="199">
        <f t="shared" si="17"/>
        <v>8.2088258282329658</v>
      </c>
      <c r="AD20" s="199">
        <f t="shared" si="17"/>
        <v>11.590920375290942</v>
      </c>
      <c r="AE20" s="199">
        <f t="shared" si="17"/>
        <v>11.154422003396434</v>
      </c>
      <c r="AF20" s="199">
        <f t="shared" si="17"/>
        <v>7.1435234735347724</v>
      </c>
      <c r="AG20" s="199">
        <f t="shared" si="17"/>
        <v>13.664921643004085</v>
      </c>
      <c r="AH20" s="199">
        <f t="shared" si="17"/>
        <v>19.915255509583055</v>
      </c>
      <c r="AI20" s="78">
        <v>600</v>
      </c>
      <c r="AJ20" s="198">
        <f t="shared" ref="AJ20:AY20" si="18">AJ$24/1000*$AI20</f>
        <v>5.4349580848935721</v>
      </c>
      <c r="AK20" s="199">
        <f t="shared" si="18"/>
        <v>9.3558174773836029</v>
      </c>
      <c r="AL20" s="199">
        <f t="shared" si="18"/>
        <v>9.6546296220281089</v>
      </c>
      <c r="AM20" s="199">
        <f t="shared" si="18"/>
        <v>13.246604098227783</v>
      </c>
      <c r="AN20" s="199">
        <f t="shared" si="18"/>
        <v>12.622918488010654</v>
      </c>
      <c r="AO20" s="199">
        <f t="shared" si="18"/>
        <v>8.3677074132146068</v>
      </c>
      <c r="AP20" s="199">
        <f t="shared" si="18"/>
        <v>15.433220340725491</v>
      </c>
      <c r="AQ20" s="200">
        <f t="shared" si="18"/>
        <v>22.753061592154413</v>
      </c>
      <c r="AR20" s="201">
        <f t="shared" si="18"/>
        <v>7.7127174501895901</v>
      </c>
      <c r="AS20" s="199">
        <f t="shared" si="18"/>
        <v>13.021842002367215</v>
      </c>
      <c r="AT20" s="199">
        <f t="shared" si="18"/>
        <v>13.155441867618498</v>
      </c>
      <c r="AU20" s="199">
        <f t="shared" si="18"/>
        <v>17.371373188808235</v>
      </c>
      <c r="AV20" s="199">
        <f t="shared" si="18"/>
        <v>15.447192637365614</v>
      </c>
      <c r="AW20" s="199">
        <f t="shared" si="18"/>
        <v>11.582295815874213</v>
      </c>
      <c r="AX20" s="199">
        <f t="shared" si="18"/>
        <v>19.613787393625863</v>
      </c>
      <c r="AY20" s="199">
        <f t="shared" si="18"/>
        <v>29.242557199769141</v>
      </c>
    </row>
    <row r="21" spans="1:51" ht="15.75" customHeight="1" x14ac:dyDescent="0.3">
      <c r="A21" s="51">
        <v>700</v>
      </c>
      <c r="B21" s="186">
        <f t="shared" ref="B21:Q21" si="19">B$24/1000*$A21</f>
        <v>2.6344071014127741</v>
      </c>
      <c r="C21" s="187">
        <f t="shared" si="19"/>
        <v>4.6283734340809133</v>
      </c>
      <c r="D21" s="187">
        <f t="shared" si="19"/>
        <v>4.50589705314251</v>
      </c>
      <c r="E21" s="187">
        <f t="shared" si="19"/>
        <v>7.3357936913223263</v>
      </c>
      <c r="F21" s="187">
        <f t="shared" si="19"/>
        <v>5.9815184684409317</v>
      </c>
      <c r="G21" s="187">
        <f t="shared" si="19"/>
        <v>3.876405549152083</v>
      </c>
      <c r="H21" s="187">
        <f t="shared" si="19"/>
        <v>7.6195624594923927</v>
      </c>
      <c r="I21" s="188">
        <f t="shared" si="19"/>
        <v>11.696990224141723</v>
      </c>
      <c r="J21" s="189">
        <f t="shared" si="19"/>
        <v>3.8194735389602084</v>
      </c>
      <c r="K21" s="187">
        <f t="shared" si="19"/>
        <v>6.0460442395947824</v>
      </c>
      <c r="L21" s="187">
        <f t="shared" si="19"/>
        <v>6.0148206447408725</v>
      </c>
      <c r="M21" s="187">
        <f t="shared" si="19"/>
        <v>9.1782104610275592</v>
      </c>
      <c r="N21" s="187">
        <f t="shared" si="19"/>
        <v>8.8393122890933959</v>
      </c>
      <c r="O21" s="187">
        <f t="shared" si="19"/>
        <v>5.3209009733050934</v>
      </c>
      <c r="P21" s="187">
        <f t="shared" si="19"/>
        <v>11.119382795444125</v>
      </c>
      <c r="Q21" s="187">
        <f t="shared" si="19"/>
        <v>15.588278732222332</v>
      </c>
      <c r="R21" s="51">
        <v>700</v>
      </c>
      <c r="S21" s="186">
        <f t="shared" ref="S21:AH21" si="20">S$24/1000*$R21</f>
        <v>4.6535489188278332</v>
      </c>
      <c r="T21" s="187">
        <f t="shared" si="20"/>
        <v>7.6854593540837906</v>
      </c>
      <c r="U21" s="187">
        <f t="shared" si="20"/>
        <v>7.8190363340255544</v>
      </c>
      <c r="V21" s="187">
        <f t="shared" si="20"/>
        <v>11.430505967549376</v>
      </c>
      <c r="W21" s="187">
        <f t="shared" si="20"/>
        <v>11.04142703982375</v>
      </c>
      <c r="X21" s="187">
        <f t="shared" si="20"/>
        <v>6.84996828006516</v>
      </c>
      <c r="Y21" s="187">
        <f t="shared" si="20"/>
        <v>13.652417963488841</v>
      </c>
      <c r="Z21" s="188">
        <f t="shared" si="20"/>
        <v>19.573832649719893</v>
      </c>
      <c r="AA21" s="189">
        <f t="shared" si="20"/>
        <v>5.4935223679766336</v>
      </c>
      <c r="AB21" s="187">
        <f t="shared" si="20"/>
        <v>9.2304109256374378</v>
      </c>
      <c r="AC21" s="187">
        <f t="shared" si="20"/>
        <v>9.5769634662717937</v>
      </c>
      <c r="AD21" s="187">
        <f t="shared" si="20"/>
        <v>13.522740437839433</v>
      </c>
      <c r="AE21" s="187">
        <f t="shared" si="20"/>
        <v>13.013492337295839</v>
      </c>
      <c r="AF21" s="187">
        <f t="shared" si="20"/>
        <v>8.3341107191239008</v>
      </c>
      <c r="AG21" s="187">
        <f t="shared" si="20"/>
        <v>15.942408583504767</v>
      </c>
      <c r="AH21" s="187">
        <f t="shared" si="20"/>
        <v>23.234464761180231</v>
      </c>
      <c r="AI21" s="51">
        <v>700</v>
      </c>
      <c r="AJ21" s="186">
        <f t="shared" ref="AJ21:AY21" si="21">AJ$24/1000*$AI21</f>
        <v>6.3407844323758349</v>
      </c>
      <c r="AK21" s="187">
        <f t="shared" si="21"/>
        <v>10.915120390280869</v>
      </c>
      <c r="AL21" s="187">
        <f t="shared" si="21"/>
        <v>11.263734559032793</v>
      </c>
      <c r="AM21" s="187">
        <f t="shared" si="21"/>
        <v>15.454371447932415</v>
      </c>
      <c r="AN21" s="187">
        <f t="shared" si="21"/>
        <v>14.72673823601243</v>
      </c>
      <c r="AO21" s="187">
        <f t="shared" si="21"/>
        <v>9.7623253154170406</v>
      </c>
      <c r="AP21" s="187">
        <f t="shared" si="21"/>
        <v>18.005423730846406</v>
      </c>
      <c r="AQ21" s="188">
        <f t="shared" si="21"/>
        <v>26.545238524180149</v>
      </c>
      <c r="AR21" s="189">
        <f t="shared" si="21"/>
        <v>8.9981703585545212</v>
      </c>
      <c r="AS21" s="187">
        <f t="shared" si="21"/>
        <v>15.192149002761752</v>
      </c>
      <c r="AT21" s="187">
        <f t="shared" si="21"/>
        <v>15.348015512221579</v>
      </c>
      <c r="AU21" s="187">
        <f t="shared" si="21"/>
        <v>20.266602053609606</v>
      </c>
      <c r="AV21" s="187">
        <f t="shared" si="21"/>
        <v>18.021724743593214</v>
      </c>
      <c r="AW21" s="187">
        <f t="shared" si="21"/>
        <v>13.512678451853247</v>
      </c>
      <c r="AX21" s="187">
        <f t="shared" si="21"/>
        <v>22.882751959230173</v>
      </c>
      <c r="AY21" s="187">
        <f t="shared" si="21"/>
        <v>34.116316733063996</v>
      </c>
    </row>
    <row r="22" spans="1:51" ht="15.75" customHeight="1" x14ac:dyDescent="0.3">
      <c r="A22" s="57">
        <v>800</v>
      </c>
      <c r="B22" s="190">
        <f t="shared" ref="B22:Q22" si="22">B$24/1000*$A22</f>
        <v>3.0107509730431707</v>
      </c>
      <c r="C22" s="191">
        <f t="shared" si="22"/>
        <v>5.2895696389496152</v>
      </c>
      <c r="D22" s="191">
        <f t="shared" si="22"/>
        <v>5.1495966321628686</v>
      </c>
      <c r="E22" s="191">
        <f t="shared" si="22"/>
        <v>8.3837642186540862</v>
      </c>
      <c r="F22" s="191">
        <f t="shared" si="22"/>
        <v>6.8360211067896355</v>
      </c>
      <c r="G22" s="191">
        <f t="shared" si="22"/>
        <v>4.4301777704595233</v>
      </c>
      <c r="H22" s="191">
        <f t="shared" si="22"/>
        <v>8.708071382277021</v>
      </c>
      <c r="I22" s="192">
        <f t="shared" si="22"/>
        <v>13.367988827590541</v>
      </c>
      <c r="J22" s="193">
        <f t="shared" si="22"/>
        <v>4.3651126159545237</v>
      </c>
      <c r="K22" s="191">
        <f t="shared" si="22"/>
        <v>6.9097648452511802</v>
      </c>
      <c r="L22" s="191">
        <f t="shared" si="22"/>
        <v>6.8740807368467118</v>
      </c>
      <c r="M22" s="191">
        <f t="shared" si="22"/>
        <v>10.489383384031497</v>
      </c>
      <c r="N22" s="191">
        <f t="shared" si="22"/>
        <v>10.102071187535309</v>
      </c>
      <c r="O22" s="191">
        <f t="shared" si="22"/>
        <v>6.08102968377725</v>
      </c>
      <c r="P22" s="191">
        <f t="shared" si="22"/>
        <v>12.707866051936142</v>
      </c>
      <c r="Q22" s="191">
        <f t="shared" si="22"/>
        <v>17.815175693968381</v>
      </c>
      <c r="R22" s="57">
        <v>800</v>
      </c>
      <c r="S22" s="190">
        <f t="shared" ref="S22:AH22" si="23">S$24/1000*$R22</f>
        <v>5.3183416215175239</v>
      </c>
      <c r="T22" s="191">
        <f t="shared" si="23"/>
        <v>8.783382118952904</v>
      </c>
      <c r="U22" s="191">
        <f t="shared" si="23"/>
        <v>8.9360415246006344</v>
      </c>
      <c r="V22" s="191">
        <f t="shared" si="23"/>
        <v>13.063435391485001</v>
      </c>
      <c r="W22" s="191">
        <f t="shared" si="23"/>
        <v>12.618773759798572</v>
      </c>
      <c r="X22" s="191">
        <f t="shared" si="23"/>
        <v>7.8285351772173257</v>
      </c>
      <c r="Y22" s="191">
        <f t="shared" si="23"/>
        <v>15.602763386844391</v>
      </c>
      <c r="Z22" s="192">
        <f t="shared" si="23"/>
        <v>22.370094456822738</v>
      </c>
      <c r="AA22" s="193">
        <f t="shared" si="23"/>
        <v>6.2783112776875818</v>
      </c>
      <c r="AB22" s="191">
        <f t="shared" si="23"/>
        <v>10.549041057871356</v>
      </c>
      <c r="AC22" s="191">
        <f t="shared" si="23"/>
        <v>10.945101104310622</v>
      </c>
      <c r="AD22" s="191">
        <f t="shared" si="23"/>
        <v>15.454560500387924</v>
      </c>
      <c r="AE22" s="191">
        <f t="shared" si="23"/>
        <v>14.872562671195244</v>
      </c>
      <c r="AF22" s="191">
        <f t="shared" si="23"/>
        <v>9.524697964713031</v>
      </c>
      <c r="AG22" s="191">
        <f t="shared" si="23"/>
        <v>18.219895524005448</v>
      </c>
      <c r="AH22" s="191">
        <f t="shared" si="23"/>
        <v>26.553674012777407</v>
      </c>
      <c r="AI22" s="57">
        <v>800</v>
      </c>
      <c r="AJ22" s="190">
        <f t="shared" ref="AJ22:AY22" si="24">AJ$24/1000*$AI22</f>
        <v>7.2466107798580968</v>
      </c>
      <c r="AK22" s="191">
        <f t="shared" si="24"/>
        <v>12.474423303178137</v>
      </c>
      <c r="AL22" s="191">
        <f t="shared" si="24"/>
        <v>12.872839496037477</v>
      </c>
      <c r="AM22" s="191">
        <f t="shared" si="24"/>
        <v>17.662138797637045</v>
      </c>
      <c r="AN22" s="191">
        <f t="shared" si="24"/>
        <v>16.830557984014206</v>
      </c>
      <c r="AO22" s="191">
        <f t="shared" si="24"/>
        <v>11.156943217619474</v>
      </c>
      <c r="AP22" s="191">
        <f t="shared" si="24"/>
        <v>20.577627120967321</v>
      </c>
      <c r="AQ22" s="192">
        <f t="shared" si="24"/>
        <v>30.337415456205886</v>
      </c>
      <c r="AR22" s="193">
        <f t="shared" si="24"/>
        <v>10.283623266919454</v>
      </c>
      <c r="AS22" s="191">
        <f t="shared" si="24"/>
        <v>17.362456003156286</v>
      </c>
      <c r="AT22" s="191">
        <f t="shared" si="24"/>
        <v>17.540589156824662</v>
      </c>
      <c r="AU22" s="191">
        <f t="shared" si="24"/>
        <v>23.161830918410978</v>
      </c>
      <c r="AV22" s="191">
        <f t="shared" si="24"/>
        <v>20.596256849820819</v>
      </c>
      <c r="AW22" s="191">
        <f t="shared" si="24"/>
        <v>15.443061087832282</v>
      </c>
      <c r="AX22" s="191">
        <f t="shared" si="24"/>
        <v>26.151716524834484</v>
      </c>
      <c r="AY22" s="191">
        <f t="shared" si="24"/>
        <v>38.990076266358855</v>
      </c>
    </row>
    <row r="23" spans="1:51" ht="15.75" customHeight="1" x14ac:dyDescent="0.3">
      <c r="A23" s="51">
        <v>900</v>
      </c>
      <c r="B23" s="186">
        <f t="shared" ref="B23:Q23" si="25">B$24/1000*$A23</f>
        <v>3.3870948446735669</v>
      </c>
      <c r="C23" s="187">
        <f t="shared" si="25"/>
        <v>5.9507658438183171</v>
      </c>
      <c r="D23" s="187">
        <f t="shared" si="25"/>
        <v>5.7932962111832271</v>
      </c>
      <c r="E23" s="187">
        <f t="shared" si="25"/>
        <v>9.4317347459858478</v>
      </c>
      <c r="F23" s="187">
        <f t="shared" si="25"/>
        <v>7.6905237451383401</v>
      </c>
      <c r="G23" s="187">
        <f t="shared" si="25"/>
        <v>4.9839499917669645</v>
      </c>
      <c r="H23" s="187">
        <f t="shared" si="25"/>
        <v>9.7965803050616476</v>
      </c>
      <c r="I23" s="188">
        <f t="shared" si="25"/>
        <v>15.038987431039358</v>
      </c>
      <c r="J23" s="189">
        <f t="shared" si="25"/>
        <v>4.9107516929488391</v>
      </c>
      <c r="K23" s="187">
        <f t="shared" si="25"/>
        <v>7.7734854509075779</v>
      </c>
      <c r="L23" s="187">
        <f t="shared" si="25"/>
        <v>7.7333408289525511</v>
      </c>
      <c r="M23" s="187">
        <f t="shared" si="25"/>
        <v>11.800556307035434</v>
      </c>
      <c r="N23" s="187">
        <f t="shared" si="25"/>
        <v>11.364830085977223</v>
      </c>
      <c r="O23" s="187">
        <f t="shared" si="25"/>
        <v>6.8411583942494056</v>
      </c>
      <c r="P23" s="187">
        <f t="shared" si="25"/>
        <v>14.296349308428161</v>
      </c>
      <c r="Q23" s="187">
        <f t="shared" si="25"/>
        <v>20.042072655714428</v>
      </c>
      <c r="R23" s="51">
        <v>900</v>
      </c>
      <c r="S23" s="186">
        <f t="shared" ref="S23:AH23" si="26">S$24/1000*$R23</f>
        <v>5.9831343242072137</v>
      </c>
      <c r="T23" s="187">
        <f t="shared" si="26"/>
        <v>9.8813048838220165</v>
      </c>
      <c r="U23" s="187">
        <f t="shared" si="26"/>
        <v>10.053046715175713</v>
      </c>
      <c r="V23" s="187">
        <f t="shared" si="26"/>
        <v>14.696364815420626</v>
      </c>
      <c r="W23" s="187">
        <f t="shared" si="26"/>
        <v>14.196120479773393</v>
      </c>
      <c r="X23" s="187">
        <f t="shared" si="26"/>
        <v>8.8071020743694923</v>
      </c>
      <c r="Y23" s="187">
        <f t="shared" si="26"/>
        <v>17.553108810199937</v>
      </c>
      <c r="Z23" s="188">
        <f t="shared" si="26"/>
        <v>25.166356263925579</v>
      </c>
      <c r="AA23" s="189">
        <f t="shared" si="26"/>
        <v>7.0631001873985291</v>
      </c>
      <c r="AB23" s="187">
        <f t="shared" si="26"/>
        <v>11.867671190105277</v>
      </c>
      <c r="AC23" s="187">
        <f t="shared" si="26"/>
        <v>12.31323874234945</v>
      </c>
      <c r="AD23" s="187">
        <f t="shared" si="26"/>
        <v>17.386380562936413</v>
      </c>
      <c r="AE23" s="187">
        <f t="shared" si="26"/>
        <v>16.73163300509465</v>
      </c>
      <c r="AF23" s="187">
        <f t="shared" si="26"/>
        <v>10.715285210302159</v>
      </c>
      <c r="AG23" s="187">
        <f t="shared" si="26"/>
        <v>20.497382464506128</v>
      </c>
      <c r="AH23" s="187">
        <f t="shared" si="26"/>
        <v>29.872883264374583</v>
      </c>
      <c r="AI23" s="51">
        <v>900</v>
      </c>
      <c r="AJ23" s="186">
        <f t="shared" ref="AJ23:AY23" si="27">AJ$24/1000*$AI23</f>
        <v>8.1524371273403595</v>
      </c>
      <c r="AK23" s="187">
        <f t="shared" si="27"/>
        <v>14.033726216075404</v>
      </c>
      <c r="AL23" s="187">
        <f t="shared" si="27"/>
        <v>14.481944433042163</v>
      </c>
      <c r="AM23" s="187">
        <f t="shared" si="27"/>
        <v>19.869906147341677</v>
      </c>
      <c r="AN23" s="187">
        <f t="shared" si="27"/>
        <v>18.934377732015982</v>
      </c>
      <c r="AO23" s="187">
        <f t="shared" si="27"/>
        <v>12.55156111982191</v>
      </c>
      <c r="AP23" s="187">
        <f t="shared" si="27"/>
        <v>23.149830511088236</v>
      </c>
      <c r="AQ23" s="188">
        <f t="shared" si="27"/>
        <v>34.129592388231622</v>
      </c>
      <c r="AR23" s="189">
        <f t="shared" si="27"/>
        <v>11.569076175284385</v>
      </c>
      <c r="AS23" s="187">
        <f t="shared" si="27"/>
        <v>19.532763003550823</v>
      </c>
      <c r="AT23" s="187">
        <f t="shared" si="27"/>
        <v>19.733162801427746</v>
      </c>
      <c r="AU23" s="187">
        <f t="shared" si="27"/>
        <v>26.057059783212349</v>
      </c>
      <c r="AV23" s="187">
        <f t="shared" si="27"/>
        <v>23.170788956048419</v>
      </c>
      <c r="AW23" s="187">
        <f t="shared" si="27"/>
        <v>17.373443723811317</v>
      </c>
      <c r="AX23" s="187">
        <f t="shared" si="27"/>
        <v>29.420681090438794</v>
      </c>
      <c r="AY23" s="187">
        <f t="shared" si="27"/>
        <v>43.863835799653707</v>
      </c>
    </row>
    <row r="24" spans="1:51" ht="15.75" customHeight="1" x14ac:dyDescent="0.3">
      <c r="A24" s="91">
        <v>1000</v>
      </c>
      <c r="B24" s="202">
        <f t="shared" ref="B24:Q24" si="28">(((POWER((((($H$6+$K$6)/2)-$N$6)/50),B59))*B60)*(1-$K$8))/(1.163*($H$6-$K$6))</f>
        <v>3.7634387163039631</v>
      </c>
      <c r="C24" s="202">
        <f t="shared" si="28"/>
        <v>6.611962048687019</v>
      </c>
      <c r="D24" s="202">
        <f t="shared" si="28"/>
        <v>6.4369957902035857</v>
      </c>
      <c r="E24" s="202">
        <f t="shared" si="28"/>
        <v>10.479705273317609</v>
      </c>
      <c r="F24" s="202">
        <f t="shared" si="28"/>
        <v>8.5450263834870448</v>
      </c>
      <c r="G24" s="202">
        <f t="shared" si="28"/>
        <v>5.5377222130744048</v>
      </c>
      <c r="H24" s="202">
        <f t="shared" si="28"/>
        <v>10.885089227846276</v>
      </c>
      <c r="I24" s="202">
        <f t="shared" si="28"/>
        <v>16.709986034488175</v>
      </c>
      <c r="J24" s="202">
        <f t="shared" si="28"/>
        <v>5.4563907699431544</v>
      </c>
      <c r="K24" s="202">
        <f t="shared" si="28"/>
        <v>8.6372060565639757</v>
      </c>
      <c r="L24" s="202">
        <f t="shared" si="28"/>
        <v>8.5926009210583896</v>
      </c>
      <c r="M24" s="202">
        <f t="shared" si="28"/>
        <v>13.111729230039371</v>
      </c>
      <c r="N24" s="202">
        <f t="shared" si="28"/>
        <v>12.627588984419138</v>
      </c>
      <c r="O24" s="202">
        <f t="shared" si="28"/>
        <v>7.6012871047215622</v>
      </c>
      <c r="P24" s="202">
        <f t="shared" si="28"/>
        <v>15.884832564920179</v>
      </c>
      <c r="Q24" s="202">
        <f t="shared" si="28"/>
        <v>22.268969617460474</v>
      </c>
      <c r="R24" s="91">
        <v>1000</v>
      </c>
      <c r="S24" s="202">
        <f t="shared" ref="S24:AH24" si="29">(((POWER((((($H$6+$K$6)/2)-$N$6)/50),S59))*S60)*(1-$K$8))/(1.163*($H$6-$K$6))</f>
        <v>6.6479270268969044</v>
      </c>
      <c r="T24" s="202">
        <f t="shared" si="29"/>
        <v>10.979227648691129</v>
      </c>
      <c r="U24" s="202">
        <f t="shared" si="29"/>
        <v>11.170051905750793</v>
      </c>
      <c r="V24" s="202">
        <f t="shared" si="29"/>
        <v>16.329294239356251</v>
      </c>
      <c r="W24" s="202">
        <f t="shared" si="29"/>
        <v>15.773467199748213</v>
      </c>
      <c r="X24" s="202">
        <f t="shared" si="29"/>
        <v>9.7856689715216572</v>
      </c>
      <c r="Y24" s="202">
        <f t="shared" si="29"/>
        <v>19.503454233555487</v>
      </c>
      <c r="Z24" s="202">
        <f t="shared" si="29"/>
        <v>27.96261807102842</v>
      </c>
      <c r="AA24" s="202">
        <f t="shared" si="29"/>
        <v>7.8478890971094764</v>
      </c>
      <c r="AB24" s="202">
        <f t="shared" si="29"/>
        <v>13.186301322339196</v>
      </c>
      <c r="AC24" s="202">
        <f t="shared" si="29"/>
        <v>13.681376380388278</v>
      </c>
      <c r="AD24" s="202">
        <f t="shared" si="29"/>
        <v>19.318200625484906</v>
      </c>
      <c r="AE24" s="202">
        <f t="shared" si="29"/>
        <v>18.590703338994054</v>
      </c>
      <c r="AF24" s="202">
        <f t="shared" si="29"/>
        <v>11.905872455891288</v>
      </c>
      <c r="AG24" s="202">
        <f t="shared" si="29"/>
        <v>22.774869405006807</v>
      </c>
      <c r="AH24" s="202">
        <f t="shared" si="29"/>
        <v>33.192092515971758</v>
      </c>
      <c r="AI24" s="91">
        <v>1000</v>
      </c>
      <c r="AJ24" s="202">
        <f t="shared" ref="AJ24:AY24" si="30">(((POWER((((($H$6+$K$6)/2)-$N$6)/50),AJ59))*AJ60)*(1-$K$8))/(1.163*($H$6-$K$6))</f>
        <v>9.0582634748226205</v>
      </c>
      <c r="AK24" s="202">
        <f t="shared" si="30"/>
        <v>15.59302912897267</v>
      </c>
      <c r="AL24" s="202">
        <f t="shared" si="30"/>
        <v>16.091049370046846</v>
      </c>
      <c r="AM24" s="202">
        <f t="shared" si="30"/>
        <v>22.077673497046305</v>
      </c>
      <c r="AN24" s="202">
        <f t="shared" si="30"/>
        <v>21.038197480017757</v>
      </c>
      <c r="AO24" s="202">
        <f t="shared" si="30"/>
        <v>13.946179022024344</v>
      </c>
      <c r="AP24" s="202">
        <f t="shared" si="30"/>
        <v>25.722033901209151</v>
      </c>
      <c r="AQ24" s="202">
        <f t="shared" si="30"/>
        <v>37.921769320257354</v>
      </c>
      <c r="AR24" s="202">
        <f t="shared" si="30"/>
        <v>12.854529083649316</v>
      </c>
      <c r="AS24" s="202">
        <f t="shared" si="30"/>
        <v>21.70307000394536</v>
      </c>
      <c r="AT24" s="202">
        <f t="shared" si="30"/>
        <v>21.925736446030829</v>
      </c>
      <c r="AU24" s="202">
        <f t="shared" si="30"/>
        <v>28.952288648013724</v>
      </c>
      <c r="AV24" s="202">
        <f t="shared" si="30"/>
        <v>25.745321062276023</v>
      </c>
      <c r="AW24" s="202">
        <f t="shared" si="30"/>
        <v>19.303826359790353</v>
      </c>
      <c r="AX24" s="202">
        <f t="shared" si="30"/>
        <v>32.689645656043105</v>
      </c>
      <c r="AY24" s="202">
        <f t="shared" si="30"/>
        <v>48.737595332948565</v>
      </c>
    </row>
    <row r="25" spans="1:51" ht="15.75" customHeight="1" x14ac:dyDescent="0.3">
      <c r="A25" s="98">
        <v>1100</v>
      </c>
      <c r="B25" s="203">
        <f t="shared" ref="B25:Q25" si="31">B$24/1000*$A25</f>
        <v>4.1397825879343593</v>
      </c>
      <c r="C25" s="204">
        <f t="shared" si="31"/>
        <v>7.2731582535557209</v>
      </c>
      <c r="D25" s="204">
        <f t="shared" si="31"/>
        <v>7.0806953692239443</v>
      </c>
      <c r="E25" s="204">
        <f t="shared" si="31"/>
        <v>11.527675800649369</v>
      </c>
      <c r="F25" s="204">
        <f t="shared" si="31"/>
        <v>9.3995290218357486</v>
      </c>
      <c r="G25" s="204">
        <f t="shared" si="31"/>
        <v>6.0914944343818451</v>
      </c>
      <c r="H25" s="204">
        <f t="shared" si="31"/>
        <v>11.973598150630902</v>
      </c>
      <c r="I25" s="205">
        <f t="shared" si="31"/>
        <v>18.380984637936994</v>
      </c>
      <c r="J25" s="206">
        <f t="shared" si="31"/>
        <v>6.0020298469374698</v>
      </c>
      <c r="K25" s="204">
        <f t="shared" si="31"/>
        <v>9.5009266622203725</v>
      </c>
      <c r="L25" s="204">
        <f t="shared" si="31"/>
        <v>9.451861013164228</v>
      </c>
      <c r="M25" s="204">
        <f t="shared" si="31"/>
        <v>14.422902153043307</v>
      </c>
      <c r="N25" s="204">
        <f t="shared" si="31"/>
        <v>13.89034788286105</v>
      </c>
      <c r="O25" s="204">
        <f t="shared" si="31"/>
        <v>8.3614158151937179</v>
      </c>
      <c r="P25" s="204">
        <f t="shared" si="31"/>
        <v>17.473315821412196</v>
      </c>
      <c r="Q25" s="204">
        <f t="shared" si="31"/>
        <v>24.49586657920652</v>
      </c>
      <c r="R25" s="98">
        <v>1100</v>
      </c>
      <c r="S25" s="203">
        <f t="shared" ref="S25:AH25" si="32">S$24/1000*$R25</f>
        <v>7.3127197295865951</v>
      </c>
      <c r="T25" s="204">
        <f t="shared" si="32"/>
        <v>12.077150413560243</v>
      </c>
      <c r="U25" s="204">
        <f t="shared" si="32"/>
        <v>12.287057096325871</v>
      </c>
      <c r="V25" s="204">
        <f t="shared" si="32"/>
        <v>17.962223663291876</v>
      </c>
      <c r="W25" s="204">
        <f t="shared" si="32"/>
        <v>17.350813919723034</v>
      </c>
      <c r="X25" s="204">
        <f t="shared" si="32"/>
        <v>10.764235868673824</v>
      </c>
      <c r="Y25" s="204">
        <f t="shared" si="32"/>
        <v>21.453799656911038</v>
      </c>
      <c r="Z25" s="205">
        <f t="shared" si="32"/>
        <v>30.758879878131264</v>
      </c>
      <c r="AA25" s="206">
        <f t="shared" si="32"/>
        <v>8.6326780068204254</v>
      </c>
      <c r="AB25" s="204">
        <f t="shared" si="32"/>
        <v>14.504931454573116</v>
      </c>
      <c r="AC25" s="204">
        <f t="shared" si="32"/>
        <v>15.049514018427104</v>
      </c>
      <c r="AD25" s="204">
        <f t="shared" si="32"/>
        <v>21.250020688033395</v>
      </c>
      <c r="AE25" s="204">
        <f t="shared" si="32"/>
        <v>20.44977367289346</v>
      </c>
      <c r="AF25" s="204">
        <f t="shared" si="32"/>
        <v>13.096459701480416</v>
      </c>
      <c r="AG25" s="204">
        <f t="shared" si="32"/>
        <v>25.052356345507491</v>
      </c>
      <c r="AH25" s="204">
        <f t="shared" si="32"/>
        <v>36.511301767568931</v>
      </c>
      <c r="AI25" s="98">
        <v>1100</v>
      </c>
      <c r="AJ25" s="203">
        <f t="shared" ref="AJ25:AY25" si="33">AJ$24/1000*$AI25</f>
        <v>9.9640898223048833</v>
      </c>
      <c r="AK25" s="204">
        <f t="shared" si="33"/>
        <v>17.152332041869936</v>
      </c>
      <c r="AL25" s="204">
        <f t="shared" si="33"/>
        <v>17.70015430705153</v>
      </c>
      <c r="AM25" s="204">
        <f t="shared" si="33"/>
        <v>24.285440846750937</v>
      </c>
      <c r="AN25" s="204">
        <f t="shared" si="33"/>
        <v>23.142017228019533</v>
      </c>
      <c r="AO25" s="204">
        <f t="shared" si="33"/>
        <v>15.340796924226778</v>
      </c>
      <c r="AP25" s="204">
        <f t="shared" si="33"/>
        <v>28.294237291330067</v>
      </c>
      <c r="AQ25" s="205">
        <f t="shared" si="33"/>
        <v>41.713946252283094</v>
      </c>
      <c r="AR25" s="206">
        <f t="shared" si="33"/>
        <v>14.139981992014249</v>
      </c>
      <c r="AS25" s="204">
        <f t="shared" si="33"/>
        <v>23.873377004339897</v>
      </c>
      <c r="AT25" s="204">
        <f t="shared" si="33"/>
        <v>24.118310090633912</v>
      </c>
      <c r="AU25" s="204">
        <f t="shared" si="33"/>
        <v>31.847517512815095</v>
      </c>
      <c r="AV25" s="204">
        <f t="shared" si="33"/>
        <v>28.319853168503624</v>
      </c>
      <c r="AW25" s="204">
        <f t="shared" si="33"/>
        <v>21.234208995769389</v>
      </c>
      <c r="AX25" s="204">
        <f t="shared" si="33"/>
        <v>35.958610221647419</v>
      </c>
      <c r="AY25" s="204">
        <f t="shared" si="33"/>
        <v>53.611354866243424</v>
      </c>
    </row>
    <row r="26" spans="1:51" ht="15.75" customHeight="1" x14ac:dyDescent="0.3">
      <c r="A26" s="57">
        <v>1200</v>
      </c>
      <c r="B26" s="190">
        <f t="shared" ref="B26:Q26" si="34">B$24/1000*$A26</f>
        <v>4.5161264595647559</v>
      </c>
      <c r="C26" s="191">
        <f t="shared" si="34"/>
        <v>7.9343544584244228</v>
      </c>
      <c r="D26" s="191">
        <f t="shared" si="34"/>
        <v>7.7243949482443028</v>
      </c>
      <c r="E26" s="191">
        <f t="shared" si="34"/>
        <v>12.575646327981131</v>
      </c>
      <c r="F26" s="191">
        <f t="shared" si="34"/>
        <v>10.254031660184454</v>
      </c>
      <c r="G26" s="191">
        <f t="shared" si="34"/>
        <v>6.6452666556892854</v>
      </c>
      <c r="H26" s="191">
        <f t="shared" si="34"/>
        <v>13.062107073415531</v>
      </c>
      <c r="I26" s="192">
        <f t="shared" si="34"/>
        <v>20.051983241385813</v>
      </c>
      <c r="J26" s="193">
        <f t="shared" si="34"/>
        <v>6.5476689239317851</v>
      </c>
      <c r="K26" s="191">
        <f t="shared" si="34"/>
        <v>10.364647267876771</v>
      </c>
      <c r="L26" s="191">
        <f t="shared" si="34"/>
        <v>10.311121105270068</v>
      </c>
      <c r="M26" s="191">
        <f t="shared" si="34"/>
        <v>15.734075076047244</v>
      </c>
      <c r="N26" s="191">
        <f t="shared" si="34"/>
        <v>15.153106781302965</v>
      </c>
      <c r="O26" s="191">
        <f t="shared" si="34"/>
        <v>9.1215445256658754</v>
      </c>
      <c r="P26" s="191">
        <f t="shared" si="34"/>
        <v>19.061799077904215</v>
      </c>
      <c r="Q26" s="191">
        <f t="shared" si="34"/>
        <v>26.72276354095257</v>
      </c>
      <c r="R26" s="57">
        <v>1200</v>
      </c>
      <c r="S26" s="190">
        <f t="shared" ref="S26:AH26" si="35">S$24/1000*$R26</f>
        <v>7.9775124322762858</v>
      </c>
      <c r="T26" s="191">
        <f t="shared" si="35"/>
        <v>13.175073178429356</v>
      </c>
      <c r="U26" s="191">
        <f t="shared" si="35"/>
        <v>13.404062286900951</v>
      </c>
      <c r="V26" s="191">
        <f t="shared" si="35"/>
        <v>19.595153087227501</v>
      </c>
      <c r="W26" s="191">
        <f t="shared" si="35"/>
        <v>18.928160639697857</v>
      </c>
      <c r="X26" s="191">
        <f t="shared" si="35"/>
        <v>11.742802765825989</v>
      </c>
      <c r="Y26" s="191">
        <f t="shared" si="35"/>
        <v>23.404145080266584</v>
      </c>
      <c r="Z26" s="192">
        <f t="shared" si="35"/>
        <v>33.555141685234105</v>
      </c>
      <c r="AA26" s="193">
        <f t="shared" si="35"/>
        <v>9.4174669165313727</v>
      </c>
      <c r="AB26" s="191">
        <f t="shared" si="35"/>
        <v>15.823561586807035</v>
      </c>
      <c r="AC26" s="191">
        <f t="shared" si="35"/>
        <v>16.417651656465932</v>
      </c>
      <c r="AD26" s="191">
        <f t="shared" si="35"/>
        <v>23.181840750581884</v>
      </c>
      <c r="AE26" s="191">
        <f t="shared" si="35"/>
        <v>22.308844006792867</v>
      </c>
      <c r="AF26" s="191">
        <f t="shared" si="35"/>
        <v>14.287046947069545</v>
      </c>
      <c r="AG26" s="191">
        <f t="shared" si="35"/>
        <v>27.32984328600817</v>
      </c>
      <c r="AH26" s="191">
        <f t="shared" si="35"/>
        <v>39.83051101916611</v>
      </c>
      <c r="AI26" s="57">
        <v>1200</v>
      </c>
      <c r="AJ26" s="190">
        <f t="shared" ref="AJ26:AY26" si="36">AJ$24/1000*$AI26</f>
        <v>10.869916169787144</v>
      </c>
      <c r="AK26" s="191">
        <f t="shared" si="36"/>
        <v>18.711634954767206</v>
      </c>
      <c r="AL26" s="191">
        <f t="shared" si="36"/>
        <v>19.309259244056218</v>
      </c>
      <c r="AM26" s="191">
        <f t="shared" si="36"/>
        <v>26.493208196455566</v>
      </c>
      <c r="AN26" s="191">
        <f t="shared" si="36"/>
        <v>25.245836976021309</v>
      </c>
      <c r="AO26" s="191">
        <f t="shared" si="36"/>
        <v>16.735414826429214</v>
      </c>
      <c r="AP26" s="191">
        <f t="shared" si="36"/>
        <v>30.866440681450982</v>
      </c>
      <c r="AQ26" s="192">
        <f t="shared" si="36"/>
        <v>45.506123184308827</v>
      </c>
      <c r="AR26" s="193">
        <f t="shared" si="36"/>
        <v>15.42543490037918</v>
      </c>
      <c r="AS26" s="191">
        <f t="shared" si="36"/>
        <v>26.04368400473443</v>
      </c>
      <c r="AT26" s="191">
        <f t="shared" si="36"/>
        <v>26.310883735236995</v>
      </c>
      <c r="AU26" s="191">
        <f t="shared" si="36"/>
        <v>34.74274637761647</v>
      </c>
      <c r="AV26" s="191">
        <f t="shared" si="36"/>
        <v>30.894385274731228</v>
      </c>
      <c r="AW26" s="191">
        <f t="shared" si="36"/>
        <v>23.164591631748426</v>
      </c>
      <c r="AX26" s="191">
        <f t="shared" si="36"/>
        <v>39.227574787251726</v>
      </c>
      <c r="AY26" s="191">
        <f t="shared" si="36"/>
        <v>58.485114399538283</v>
      </c>
    </row>
    <row r="27" spans="1:51" ht="15.75" customHeight="1" x14ac:dyDescent="0.3">
      <c r="A27" s="51">
        <v>1300</v>
      </c>
      <c r="B27" s="186">
        <f t="shared" ref="B27:Q27" si="37">B$24/1000*$A27</f>
        <v>4.8924703311951525</v>
      </c>
      <c r="C27" s="187">
        <f t="shared" si="37"/>
        <v>8.5955506632931247</v>
      </c>
      <c r="D27" s="187">
        <f t="shared" si="37"/>
        <v>8.3680945272646614</v>
      </c>
      <c r="E27" s="187">
        <f t="shared" si="37"/>
        <v>13.623616855312891</v>
      </c>
      <c r="F27" s="187">
        <f t="shared" si="37"/>
        <v>11.108534298533158</v>
      </c>
      <c r="G27" s="187">
        <f t="shared" si="37"/>
        <v>7.1990388769967257</v>
      </c>
      <c r="H27" s="187">
        <f t="shared" si="37"/>
        <v>14.150615996200157</v>
      </c>
      <c r="I27" s="188">
        <f t="shared" si="37"/>
        <v>21.722981844834628</v>
      </c>
      <c r="J27" s="189">
        <f t="shared" si="37"/>
        <v>7.0933080009261014</v>
      </c>
      <c r="K27" s="187">
        <f t="shared" si="37"/>
        <v>11.228367873533168</v>
      </c>
      <c r="L27" s="187">
        <f t="shared" si="37"/>
        <v>11.170381197375907</v>
      </c>
      <c r="M27" s="187">
        <f t="shared" si="37"/>
        <v>17.045247999051181</v>
      </c>
      <c r="N27" s="187">
        <f t="shared" si="37"/>
        <v>16.415865679744879</v>
      </c>
      <c r="O27" s="187">
        <f t="shared" si="37"/>
        <v>9.8816732361380311</v>
      </c>
      <c r="P27" s="187">
        <f t="shared" si="37"/>
        <v>20.650282334396231</v>
      </c>
      <c r="Q27" s="187">
        <f t="shared" si="37"/>
        <v>28.949660502698617</v>
      </c>
      <c r="R27" s="51">
        <v>1300</v>
      </c>
      <c r="S27" s="186">
        <f t="shared" ref="S27:AH27" si="38">S$24/1000*$R27</f>
        <v>8.6423051349659765</v>
      </c>
      <c r="T27" s="187">
        <f t="shared" si="38"/>
        <v>14.272995943298469</v>
      </c>
      <c r="U27" s="187">
        <f t="shared" si="38"/>
        <v>14.521067477476031</v>
      </c>
      <c r="V27" s="187">
        <f t="shared" si="38"/>
        <v>21.228082511163127</v>
      </c>
      <c r="W27" s="187">
        <f t="shared" si="38"/>
        <v>20.505507359672677</v>
      </c>
      <c r="X27" s="187">
        <f t="shared" si="38"/>
        <v>12.721369662978155</v>
      </c>
      <c r="Y27" s="187">
        <f t="shared" si="38"/>
        <v>25.354490503622134</v>
      </c>
      <c r="Z27" s="188">
        <f t="shared" si="38"/>
        <v>36.351403492336949</v>
      </c>
      <c r="AA27" s="189">
        <f t="shared" si="38"/>
        <v>10.20225582624232</v>
      </c>
      <c r="AB27" s="187">
        <f t="shared" si="38"/>
        <v>17.142191719040955</v>
      </c>
      <c r="AC27" s="187">
        <f t="shared" si="38"/>
        <v>17.78578929450476</v>
      </c>
      <c r="AD27" s="187">
        <f t="shared" si="38"/>
        <v>25.113660813130377</v>
      </c>
      <c r="AE27" s="187">
        <f t="shared" si="38"/>
        <v>24.167914340692271</v>
      </c>
      <c r="AF27" s="187">
        <f t="shared" si="38"/>
        <v>15.477634192658675</v>
      </c>
      <c r="AG27" s="187">
        <f t="shared" si="38"/>
        <v>29.60733022650885</v>
      </c>
      <c r="AH27" s="187">
        <f t="shared" si="38"/>
        <v>43.149720270763282</v>
      </c>
      <c r="AI27" s="51">
        <v>1300</v>
      </c>
      <c r="AJ27" s="186">
        <f t="shared" ref="AJ27:AY27" si="39">AJ$24/1000*$AI27</f>
        <v>11.775742517269407</v>
      </c>
      <c r="AK27" s="187">
        <f t="shared" si="39"/>
        <v>20.270937867664472</v>
      </c>
      <c r="AL27" s="187">
        <f t="shared" si="39"/>
        <v>20.918364181060902</v>
      </c>
      <c r="AM27" s="187">
        <f t="shared" si="39"/>
        <v>28.700975546160198</v>
      </c>
      <c r="AN27" s="187">
        <f t="shared" si="39"/>
        <v>27.349656724023085</v>
      </c>
      <c r="AO27" s="187">
        <f t="shared" si="39"/>
        <v>18.130032728631647</v>
      </c>
      <c r="AP27" s="187">
        <f t="shared" si="39"/>
        <v>33.438644071571893</v>
      </c>
      <c r="AQ27" s="188">
        <f t="shared" si="39"/>
        <v>49.298300116334566</v>
      </c>
      <c r="AR27" s="189">
        <f t="shared" si="39"/>
        <v>16.710887808744111</v>
      </c>
      <c r="AS27" s="187">
        <f t="shared" si="39"/>
        <v>28.213991005128968</v>
      </c>
      <c r="AT27" s="187">
        <f t="shared" si="39"/>
        <v>28.503457379840075</v>
      </c>
      <c r="AU27" s="187">
        <f t="shared" si="39"/>
        <v>37.637975242417838</v>
      </c>
      <c r="AV27" s="187">
        <f t="shared" si="39"/>
        <v>33.468917380958828</v>
      </c>
      <c r="AW27" s="187">
        <f t="shared" si="39"/>
        <v>25.094974267727459</v>
      </c>
      <c r="AX27" s="187">
        <f t="shared" si="39"/>
        <v>42.49653935285604</v>
      </c>
      <c r="AY27" s="187">
        <f t="shared" si="39"/>
        <v>63.358873932833134</v>
      </c>
    </row>
    <row r="28" spans="1:51" ht="15.75" customHeight="1" x14ac:dyDescent="0.3">
      <c r="A28" s="57">
        <v>1400</v>
      </c>
      <c r="B28" s="190">
        <f t="shared" ref="B28:Q28" si="40">B$24/1000*$A28</f>
        <v>5.2688142028255482</v>
      </c>
      <c r="C28" s="191">
        <f t="shared" si="40"/>
        <v>9.2567468681618266</v>
      </c>
      <c r="D28" s="191">
        <f t="shared" si="40"/>
        <v>9.01179410628502</v>
      </c>
      <c r="E28" s="191">
        <f t="shared" si="40"/>
        <v>14.671587382644653</v>
      </c>
      <c r="F28" s="191">
        <f t="shared" si="40"/>
        <v>11.963036936881863</v>
      </c>
      <c r="G28" s="191">
        <f t="shared" si="40"/>
        <v>7.752811098304166</v>
      </c>
      <c r="H28" s="191">
        <f t="shared" si="40"/>
        <v>15.239124918984785</v>
      </c>
      <c r="I28" s="192">
        <f t="shared" si="40"/>
        <v>23.393980448283447</v>
      </c>
      <c r="J28" s="193">
        <f t="shared" si="40"/>
        <v>7.6389470779204167</v>
      </c>
      <c r="K28" s="191">
        <f t="shared" si="40"/>
        <v>12.092088479189565</v>
      </c>
      <c r="L28" s="191">
        <f t="shared" si="40"/>
        <v>12.029641289481745</v>
      </c>
      <c r="M28" s="191">
        <f t="shared" si="40"/>
        <v>18.356420922055118</v>
      </c>
      <c r="N28" s="191">
        <f t="shared" si="40"/>
        <v>17.678624578186792</v>
      </c>
      <c r="O28" s="191">
        <f t="shared" si="40"/>
        <v>10.641801946610187</v>
      </c>
      <c r="P28" s="191">
        <f t="shared" si="40"/>
        <v>22.238765590888249</v>
      </c>
      <c r="Q28" s="191">
        <f t="shared" si="40"/>
        <v>31.176557464444663</v>
      </c>
      <c r="R28" s="57">
        <v>1400</v>
      </c>
      <c r="S28" s="190">
        <f t="shared" ref="S28:AH28" si="41">S$24/1000*$R28</f>
        <v>9.3070978376556663</v>
      </c>
      <c r="T28" s="191">
        <f t="shared" si="41"/>
        <v>15.370918708167581</v>
      </c>
      <c r="U28" s="191">
        <f t="shared" si="41"/>
        <v>15.638072668051109</v>
      </c>
      <c r="V28" s="191">
        <f t="shared" si="41"/>
        <v>22.861011935098752</v>
      </c>
      <c r="W28" s="191">
        <f t="shared" si="41"/>
        <v>22.0828540796475</v>
      </c>
      <c r="X28" s="191">
        <f t="shared" si="41"/>
        <v>13.69993656013032</v>
      </c>
      <c r="Y28" s="191">
        <f t="shared" si="41"/>
        <v>27.304835926977681</v>
      </c>
      <c r="Z28" s="192">
        <f t="shared" si="41"/>
        <v>39.147665299439787</v>
      </c>
      <c r="AA28" s="193">
        <f t="shared" si="41"/>
        <v>10.987044735953267</v>
      </c>
      <c r="AB28" s="191">
        <f t="shared" si="41"/>
        <v>18.460821851274876</v>
      </c>
      <c r="AC28" s="191">
        <f t="shared" si="41"/>
        <v>19.153926932543587</v>
      </c>
      <c r="AD28" s="191">
        <f t="shared" si="41"/>
        <v>27.045480875678866</v>
      </c>
      <c r="AE28" s="191">
        <f t="shared" si="41"/>
        <v>26.026984674591677</v>
      </c>
      <c r="AF28" s="191">
        <f t="shared" si="41"/>
        <v>16.668221438247802</v>
      </c>
      <c r="AG28" s="191">
        <f t="shared" si="41"/>
        <v>31.884817167009533</v>
      </c>
      <c r="AH28" s="191">
        <f t="shared" si="41"/>
        <v>46.468929522360462</v>
      </c>
      <c r="AI28" s="57">
        <v>1400</v>
      </c>
      <c r="AJ28" s="190">
        <f t="shared" ref="AJ28:AY28" si="42">AJ$24/1000*$AI28</f>
        <v>12.68156886475167</v>
      </c>
      <c r="AK28" s="191">
        <f t="shared" si="42"/>
        <v>21.830240780561738</v>
      </c>
      <c r="AL28" s="191">
        <f t="shared" si="42"/>
        <v>22.527469118065586</v>
      </c>
      <c r="AM28" s="191">
        <f t="shared" si="42"/>
        <v>30.90874289586483</v>
      </c>
      <c r="AN28" s="191">
        <f t="shared" si="42"/>
        <v>29.45347647202486</v>
      </c>
      <c r="AO28" s="191">
        <f t="shared" si="42"/>
        <v>19.524650630834081</v>
      </c>
      <c r="AP28" s="191">
        <f t="shared" si="42"/>
        <v>36.010847461692812</v>
      </c>
      <c r="AQ28" s="192">
        <f t="shared" si="42"/>
        <v>53.090477048360299</v>
      </c>
      <c r="AR28" s="193">
        <f t="shared" si="42"/>
        <v>17.996340717109042</v>
      </c>
      <c r="AS28" s="191">
        <f t="shared" si="42"/>
        <v>30.384298005523505</v>
      </c>
      <c r="AT28" s="191">
        <f t="shared" si="42"/>
        <v>30.696031024443158</v>
      </c>
      <c r="AU28" s="191">
        <f t="shared" si="42"/>
        <v>40.533204107219213</v>
      </c>
      <c r="AV28" s="191">
        <f t="shared" si="42"/>
        <v>36.043449487186429</v>
      </c>
      <c r="AW28" s="191">
        <f t="shared" si="42"/>
        <v>27.025356903706495</v>
      </c>
      <c r="AX28" s="191">
        <f t="shared" si="42"/>
        <v>45.765503918460347</v>
      </c>
      <c r="AY28" s="191">
        <f t="shared" si="42"/>
        <v>68.232633466127993</v>
      </c>
    </row>
    <row r="29" spans="1:51" ht="15.75" customHeight="1" x14ac:dyDescent="0.3">
      <c r="A29" s="65">
        <v>1500</v>
      </c>
      <c r="B29" s="194">
        <f t="shared" ref="B29:Q29" si="43">B$24/1000*$A29</f>
        <v>5.6451580744559449</v>
      </c>
      <c r="C29" s="195">
        <f t="shared" si="43"/>
        <v>9.9179430730305285</v>
      </c>
      <c r="D29" s="195">
        <f t="shared" si="43"/>
        <v>9.6554936853053785</v>
      </c>
      <c r="E29" s="195">
        <f t="shared" si="43"/>
        <v>15.719557909976412</v>
      </c>
      <c r="F29" s="195">
        <f t="shared" si="43"/>
        <v>12.817539575230567</v>
      </c>
      <c r="G29" s="195">
        <f t="shared" si="43"/>
        <v>8.3065833196116063</v>
      </c>
      <c r="H29" s="195">
        <f t="shared" si="43"/>
        <v>16.327633841769412</v>
      </c>
      <c r="I29" s="196">
        <f t="shared" si="43"/>
        <v>25.064979051732262</v>
      </c>
      <c r="J29" s="197">
        <f t="shared" si="43"/>
        <v>8.1845861549147312</v>
      </c>
      <c r="K29" s="195">
        <f t="shared" si="43"/>
        <v>12.955809084845963</v>
      </c>
      <c r="L29" s="195">
        <f t="shared" si="43"/>
        <v>12.888901381587585</v>
      </c>
      <c r="M29" s="195">
        <f t="shared" si="43"/>
        <v>19.667593845059056</v>
      </c>
      <c r="N29" s="195">
        <f t="shared" si="43"/>
        <v>18.941383476628705</v>
      </c>
      <c r="O29" s="195">
        <f t="shared" si="43"/>
        <v>11.401930657082342</v>
      </c>
      <c r="P29" s="195">
        <f t="shared" si="43"/>
        <v>23.827248847380268</v>
      </c>
      <c r="Q29" s="195">
        <f t="shared" si="43"/>
        <v>33.403454426190713</v>
      </c>
      <c r="R29" s="65">
        <v>1500</v>
      </c>
      <c r="S29" s="194">
        <f t="shared" ref="S29:AH29" si="44">S$24/1000*$R29</f>
        <v>9.9718905403453562</v>
      </c>
      <c r="T29" s="195">
        <f t="shared" si="44"/>
        <v>16.468841473036694</v>
      </c>
      <c r="U29" s="195">
        <f t="shared" si="44"/>
        <v>16.755077858626187</v>
      </c>
      <c r="V29" s="195">
        <f t="shared" si="44"/>
        <v>24.493941359034377</v>
      </c>
      <c r="W29" s="195">
        <f t="shared" si="44"/>
        <v>23.66020079962232</v>
      </c>
      <c r="X29" s="195">
        <f t="shared" si="44"/>
        <v>14.678503457282487</v>
      </c>
      <c r="Y29" s="195">
        <f t="shared" si="44"/>
        <v>29.255181350333231</v>
      </c>
      <c r="Z29" s="196">
        <f t="shared" si="44"/>
        <v>41.943927106542631</v>
      </c>
      <c r="AA29" s="197">
        <f t="shared" si="44"/>
        <v>11.771833645664216</v>
      </c>
      <c r="AB29" s="195">
        <f t="shared" si="44"/>
        <v>19.779451983508796</v>
      </c>
      <c r="AC29" s="195">
        <f t="shared" si="44"/>
        <v>20.522064570582415</v>
      </c>
      <c r="AD29" s="195">
        <f t="shared" si="44"/>
        <v>28.977300938227355</v>
      </c>
      <c r="AE29" s="195">
        <f t="shared" si="44"/>
        <v>27.886055008491084</v>
      </c>
      <c r="AF29" s="195">
        <f t="shared" si="44"/>
        <v>17.858808683836934</v>
      </c>
      <c r="AG29" s="195">
        <f t="shared" si="44"/>
        <v>34.162304107510217</v>
      </c>
      <c r="AH29" s="195">
        <f t="shared" si="44"/>
        <v>49.788138773957634</v>
      </c>
      <c r="AI29" s="65">
        <v>1500</v>
      </c>
      <c r="AJ29" s="194">
        <f t="shared" ref="AJ29:AY29" si="45">AJ$24/1000*$AI29</f>
        <v>13.587395212233931</v>
      </c>
      <c r="AK29" s="195">
        <f t="shared" si="45"/>
        <v>23.389543693459007</v>
      </c>
      <c r="AL29" s="195">
        <f t="shared" si="45"/>
        <v>24.13657405507027</v>
      </c>
      <c r="AM29" s="195">
        <f t="shared" si="45"/>
        <v>33.116510245569458</v>
      </c>
      <c r="AN29" s="195">
        <f t="shared" si="45"/>
        <v>31.557296220026636</v>
      </c>
      <c r="AO29" s="195">
        <f t="shared" si="45"/>
        <v>20.919268533036515</v>
      </c>
      <c r="AP29" s="195">
        <f t="shared" si="45"/>
        <v>38.583050851813724</v>
      </c>
      <c r="AQ29" s="196">
        <f t="shared" si="45"/>
        <v>56.882653980386031</v>
      </c>
      <c r="AR29" s="197">
        <f t="shared" si="45"/>
        <v>19.281793625473973</v>
      </c>
      <c r="AS29" s="195">
        <f t="shared" si="45"/>
        <v>32.554605005918042</v>
      </c>
      <c r="AT29" s="195">
        <f t="shared" si="45"/>
        <v>32.888604669046245</v>
      </c>
      <c r="AU29" s="195">
        <f t="shared" si="45"/>
        <v>43.42843297202058</v>
      </c>
      <c r="AV29" s="195">
        <f t="shared" si="45"/>
        <v>38.617981593414036</v>
      </c>
      <c r="AW29" s="195">
        <f t="shared" si="45"/>
        <v>28.955739539685531</v>
      </c>
      <c r="AX29" s="195">
        <f t="shared" si="45"/>
        <v>49.034468484064661</v>
      </c>
      <c r="AY29" s="195">
        <f t="shared" si="45"/>
        <v>73.106392999422852</v>
      </c>
    </row>
    <row r="30" spans="1:51" ht="15.75" customHeight="1" x14ac:dyDescent="0.3">
      <c r="A30" s="78">
        <v>1600</v>
      </c>
      <c r="B30" s="198">
        <f t="shared" ref="B30:Q30" si="46">B$24/1000*$A30</f>
        <v>6.0215019460863415</v>
      </c>
      <c r="C30" s="199">
        <f t="shared" si="46"/>
        <v>10.57913927789923</v>
      </c>
      <c r="D30" s="199">
        <f t="shared" si="46"/>
        <v>10.299193264325737</v>
      </c>
      <c r="E30" s="199">
        <f t="shared" si="46"/>
        <v>16.767528437308172</v>
      </c>
      <c r="F30" s="199">
        <f t="shared" si="46"/>
        <v>13.672042213579271</v>
      </c>
      <c r="G30" s="199">
        <f t="shared" si="46"/>
        <v>8.8603555409190466</v>
      </c>
      <c r="H30" s="199">
        <f t="shared" si="46"/>
        <v>17.416142764554042</v>
      </c>
      <c r="I30" s="200">
        <f t="shared" si="46"/>
        <v>26.735977655181081</v>
      </c>
      <c r="J30" s="201">
        <f t="shared" si="46"/>
        <v>8.7302252319090474</v>
      </c>
      <c r="K30" s="199">
        <f t="shared" si="46"/>
        <v>13.81952969050236</v>
      </c>
      <c r="L30" s="199">
        <f t="shared" si="46"/>
        <v>13.748161473693424</v>
      </c>
      <c r="M30" s="199">
        <f t="shared" si="46"/>
        <v>20.978766768062993</v>
      </c>
      <c r="N30" s="199">
        <f t="shared" si="46"/>
        <v>20.204142375070617</v>
      </c>
      <c r="O30" s="199">
        <f t="shared" si="46"/>
        <v>12.1620593675545</v>
      </c>
      <c r="P30" s="199">
        <f t="shared" si="46"/>
        <v>25.415732103872283</v>
      </c>
      <c r="Q30" s="199">
        <f t="shared" si="46"/>
        <v>35.630351387936763</v>
      </c>
      <c r="R30" s="78">
        <v>1600</v>
      </c>
      <c r="S30" s="198">
        <f t="shared" ref="S30:AH30" si="47">S$24/1000*$R30</f>
        <v>10.636683243035048</v>
      </c>
      <c r="T30" s="199">
        <f t="shared" si="47"/>
        <v>17.566764237905808</v>
      </c>
      <c r="U30" s="199">
        <f t="shared" si="47"/>
        <v>17.872083049201269</v>
      </c>
      <c r="V30" s="199">
        <f t="shared" si="47"/>
        <v>26.126870782970002</v>
      </c>
      <c r="W30" s="199">
        <f t="shared" si="47"/>
        <v>25.237547519597143</v>
      </c>
      <c r="X30" s="199">
        <f t="shared" si="47"/>
        <v>15.657070354434651</v>
      </c>
      <c r="Y30" s="199">
        <f t="shared" si="47"/>
        <v>31.205526773688781</v>
      </c>
      <c r="Z30" s="200">
        <f t="shared" si="47"/>
        <v>44.740188913645476</v>
      </c>
      <c r="AA30" s="201">
        <f t="shared" si="47"/>
        <v>12.556622555375164</v>
      </c>
      <c r="AB30" s="199">
        <f t="shared" si="47"/>
        <v>21.098082115742713</v>
      </c>
      <c r="AC30" s="199">
        <f t="shared" si="47"/>
        <v>21.890202208621243</v>
      </c>
      <c r="AD30" s="199">
        <f t="shared" si="47"/>
        <v>30.909121000775848</v>
      </c>
      <c r="AE30" s="199">
        <f t="shared" si="47"/>
        <v>29.745125342390487</v>
      </c>
      <c r="AF30" s="199">
        <f t="shared" si="47"/>
        <v>19.049395929426062</v>
      </c>
      <c r="AG30" s="199">
        <f t="shared" si="47"/>
        <v>36.439791048010896</v>
      </c>
      <c r="AH30" s="199">
        <f t="shared" si="47"/>
        <v>53.107348025554813</v>
      </c>
      <c r="AI30" s="78">
        <v>1600</v>
      </c>
      <c r="AJ30" s="198">
        <f t="shared" ref="AJ30:AY30" si="48">AJ$24/1000*$AI30</f>
        <v>14.493221559716194</v>
      </c>
      <c r="AK30" s="199">
        <f t="shared" si="48"/>
        <v>24.948846606356273</v>
      </c>
      <c r="AL30" s="199">
        <f t="shared" si="48"/>
        <v>25.745678992074954</v>
      </c>
      <c r="AM30" s="199">
        <f t="shared" si="48"/>
        <v>35.32427759527409</v>
      </c>
      <c r="AN30" s="199">
        <f t="shared" si="48"/>
        <v>33.661115968028412</v>
      </c>
      <c r="AO30" s="199">
        <f t="shared" si="48"/>
        <v>22.313886435238949</v>
      </c>
      <c r="AP30" s="199">
        <f t="shared" si="48"/>
        <v>41.155254241934642</v>
      </c>
      <c r="AQ30" s="200">
        <f t="shared" si="48"/>
        <v>60.674830912411771</v>
      </c>
      <c r="AR30" s="201">
        <f t="shared" si="48"/>
        <v>20.567246533838908</v>
      </c>
      <c r="AS30" s="199">
        <f t="shared" si="48"/>
        <v>34.724912006312572</v>
      </c>
      <c r="AT30" s="199">
        <f t="shared" si="48"/>
        <v>35.081178313649325</v>
      </c>
      <c r="AU30" s="199">
        <f t="shared" si="48"/>
        <v>46.323661836821955</v>
      </c>
      <c r="AV30" s="199">
        <f t="shared" si="48"/>
        <v>41.192513699641637</v>
      </c>
      <c r="AW30" s="199">
        <f t="shared" si="48"/>
        <v>30.886122175664564</v>
      </c>
      <c r="AX30" s="199">
        <f t="shared" si="48"/>
        <v>52.303433049668968</v>
      </c>
      <c r="AY30" s="199">
        <f t="shared" si="48"/>
        <v>77.98015253271771</v>
      </c>
    </row>
    <row r="31" spans="1:51" ht="15.75" customHeight="1" x14ac:dyDescent="0.3">
      <c r="A31" s="51">
        <v>1700</v>
      </c>
      <c r="B31" s="186">
        <f t="shared" ref="B31:Q31" si="49">B$24/1000*$A31</f>
        <v>6.3978458177167372</v>
      </c>
      <c r="C31" s="187">
        <f t="shared" si="49"/>
        <v>11.240335482767932</v>
      </c>
      <c r="D31" s="187">
        <f t="shared" si="49"/>
        <v>10.942892843346096</v>
      </c>
      <c r="E31" s="187">
        <f t="shared" si="49"/>
        <v>17.815498964639936</v>
      </c>
      <c r="F31" s="187">
        <f t="shared" si="49"/>
        <v>14.526544851927977</v>
      </c>
      <c r="G31" s="187">
        <f t="shared" si="49"/>
        <v>9.414127762226487</v>
      </c>
      <c r="H31" s="187">
        <f t="shared" si="49"/>
        <v>18.504651687338669</v>
      </c>
      <c r="I31" s="188">
        <f t="shared" si="49"/>
        <v>28.4069762586299</v>
      </c>
      <c r="J31" s="189">
        <f t="shared" si="49"/>
        <v>9.2758643089033619</v>
      </c>
      <c r="K31" s="187">
        <f t="shared" si="49"/>
        <v>14.683250296158759</v>
      </c>
      <c r="L31" s="187">
        <f t="shared" si="49"/>
        <v>14.607421565799262</v>
      </c>
      <c r="M31" s="187">
        <f t="shared" si="49"/>
        <v>22.28993969106693</v>
      </c>
      <c r="N31" s="187">
        <f t="shared" si="49"/>
        <v>21.466901273512534</v>
      </c>
      <c r="O31" s="187">
        <f t="shared" si="49"/>
        <v>12.922188078026656</v>
      </c>
      <c r="P31" s="187">
        <f t="shared" si="49"/>
        <v>27.004215360364302</v>
      </c>
      <c r="Q31" s="187">
        <f t="shared" si="49"/>
        <v>37.857248349682806</v>
      </c>
      <c r="R31" s="51">
        <v>1700</v>
      </c>
      <c r="S31" s="186">
        <f t="shared" ref="S31:AH31" si="50">S$24/1000*$R31</f>
        <v>11.301475945724738</v>
      </c>
      <c r="T31" s="187">
        <f t="shared" si="50"/>
        <v>18.664687002774919</v>
      </c>
      <c r="U31" s="187">
        <f t="shared" si="50"/>
        <v>18.989088239776347</v>
      </c>
      <c r="V31" s="187">
        <f t="shared" si="50"/>
        <v>27.759800206905627</v>
      </c>
      <c r="W31" s="187">
        <f t="shared" si="50"/>
        <v>26.814894239571963</v>
      </c>
      <c r="X31" s="187">
        <f t="shared" si="50"/>
        <v>16.635637251586818</v>
      </c>
      <c r="Y31" s="187">
        <f t="shared" si="50"/>
        <v>33.155872197044332</v>
      </c>
      <c r="Z31" s="188">
        <f t="shared" si="50"/>
        <v>47.536450720748313</v>
      </c>
      <c r="AA31" s="189">
        <f t="shared" si="50"/>
        <v>13.341411465086111</v>
      </c>
      <c r="AB31" s="187">
        <f t="shared" si="50"/>
        <v>22.416712247976633</v>
      </c>
      <c r="AC31" s="187">
        <f t="shared" si="50"/>
        <v>23.258339846660071</v>
      </c>
      <c r="AD31" s="187">
        <f t="shared" si="50"/>
        <v>32.840941063324337</v>
      </c>
      <c r="AE31" s="187">
        <f t="shared" si="50"/>
        <v>31.604195676289894</v>
      </c>
      <c r="AF31" s="187">
        <f t="shared" si="50"/>
        <v>20.23998317501519</v>
      </c>
      <c r="AG31" s="187">
        <f t="shared" si="50"/>
        <v>38.717277988511576</v>
      </c>
      <c r="AH31" s="187">
        <f t="shared" si="50"/>
        <v>56.426557277151986</v>
      </c>
      <c r="AI31" s="51">
        <v>1700</v>
      </c>
      <c r="AJ31" s="186">
        <f t="shared" ref="AJ31:AY31" si="51">AJ$24/1000*$AI31</f>
        <v>15.399047907198456</v>
      </c>
      <c r="AK31" s="187">
        <f t="shared" si="51"/>
        <v>26.508149519253539</v>
      </c>
      <c r="AL31" s="187">
        <f t="shared" si="51"/>
        <v>27.354783929079641</v>
      </c>
      <c r="AM31" s="187">
        <f t="shared" si="51"/>
        <v>37.532044944978722</v>
      </c>
      <c r="AN31" s="187">
        <f t="shared" si="51"/>
        <v>35.764935716030188</v>
      </c>
      <c r="AO31" s="187">
        <f t="shared" si="51"/>
        <v>23.708504337441383</v>
      </c>
      <c r="AP31" s="187">
        <f t="shared" si="51"/>
        <v>43.727457632055554</v>
      </c>
      <c r="AQ31" s="188">
        <f t="shared" si="51"/>
        <v>64.467007844437504</v>
      </c>
      <c r="AR31" s="189">
        <f t="shared" si="51"/>
        <v>21.852699442203839</v>
      </c>
      <c r="AS31" s="187">
        <f t="shared" si="51"/>
        <v>36.895219006707109</v>
      </c>
      <c r="AT31" s="187">
        <f t="shared" si="51"/>
        <v>37.273751958252404</v>
      </c>
      <c r="AU31" s="187">
        <f t="shared" si="51"/>
        <v>49.21889070162333</v>
      </c>
      <c r="AV31" s="187">
        <f t="shared" si="51"/>
        <v>43.767045805869238</v>
      </c>
      <c r="AW31" s="187">
        <f t="shared" si="51"/>
        <v>32.816504811643604</v>
      </c>
      <c r="AX31" s="187">
        <f t="shared" si="51"/>
        <v>55.572397615273282</v>
      </c>
      <c r="AY31" s="187">
        <f t="shared" si="51"/>
        <v>82.853912066012569</v>
      </c>
    </row>
    <row r="32" spans="1:51" ht="15.75" customHeight="1" x14ac:dyDescent="0.3">
      <c r="A32" s="57">
        <v>1800</v>
      </c>
      <c r="B32" s="190">
        <f t="shared" ref="B32:Q32" si="52">B$24/1000*$A32</f>
        <v>6.7741896893471338</v>
      </c>
      <c r="C32" s="191">
        <f t="shared" si="52"/>
        <v>11.901531687636634</v>
      </c>
      <c r="D32" s="191">
        <f t="shared" si="52"/>
        <v>11.586592422366454</v>
      </c>
      <c r="E32" s="191">
        <f t="shared" si="52"/>
        <v>18.863469491971696</v>
      </c>
      <c r="F32" s="191">
        <f t="shared" si="52"/>
        <v>15.38104749027668</v>
      </c>
      <c r="G32" s="191">
        <f t="shared" si="52"/>
        <v>9.967899983533929</v>
      </c>
      <c r="H32" s="191">
        <f t="shared" si="52"/>
        <v>19.593160610123295</v>
      </c>
      <c r="I32" s="192">
        <f t="shared" si="52"/>
        <v>30.077974862078715</v>
      </c>
      <c r="J32" s="193">
        <f t="shared" si="52"/>
        <v>9.8215033858976781</v>
      </c>
      <c r="K32" s="191">
        <f t="shared" si="52"/>
        <v>15.546970901815156</v>
      </c>
      <c r="L32" s="191">
        <f t="shared" si="52"/>
        <v>15.466681657905102</v>
      </c>
      <c r="M32" s="191">
        <f t="shared" si="52"/>
        <v>23.601112614070868</v>
      </c>
      <c r="N32" s="191">
        <f t="shared" si="52"/>
        <v>22.729660171954446</v>
      </c>
      <c r="O32" s="191">
        <f t="shared" si="52"/>
        <v>13.682316788498811</v>
      </c>
      <c r="P32" s="191">
        <f t="shared" si="52"/>
        <v>28.592698616856321</v>
      </c>
      <c r="Q32" s="191">
        <f t="shared" si="52"/>
        <v>40.084145311428856</v>
      </c>
      <c r="R32" s="57">
        <v>1800</v>
      </c>
      <c r="S32" s="190">
        <f t="shared" ref="S32:AH32" si="53">S$24/1000*$R32</f>
        <v>11.966268648414427</v>
      </c>
      <c r="T32" s="191">
        <f t="shared" si="53"/>
        <v>19.762609767644033</v>
      </c>
      <c r="U32" s="191">
        <f t="shared" si="53"/>
        <v>20.106093430351425</v>
      </c>
      <c r="V32" s="191">
        <f t="shared" si="53"/>
        <v>29.392729630841252</v>
      </c>
      <c r="W32" s="191">
        <f t="shared" si="53"/>
        <v>28.392240959546786</v>
      </c>
      <c r="X32" s="191">
        <f t="shared" si="53"/>
        <v>17.614204148738985</v>
      </c>
      <c r="Y32" s="191">
        <f t="shared" si="53"/>
        <v>35.106217620399875</v>
      </c>
      <c r="Z32" s="192">
        <f t="shared" si="53"/>
        <v>50.332712527851157</v>
      </c>
      <c r="AA32" s="193">
        <f t="shared" si="53"/>
        <v>14.126200374797058</v>
      </c>
      <c r="AB32" s="191">
        <f t="shared" si="53"/>
        <v>23.735342380210554</v>
      </c>
      <c r="AC32" s="191">
        <f t="shared" si="53"/>
        <v>24.626477484698899</v>
      </c>
      <c r="AD32" s="191">
        <f t="shared" si="53"/>
        <v>34.772761125872826</v>
      </c>
      <c r="AE32" s="191">
        <f t="shared" si="53"/>
        <v>33.463266010189301</v>
      </c>
      <c r="AF32" s="191">
        <f t="shared" si="53"/>
        <v>21.430570420604319</v>
      </c>
      <c r="AG32" s="191">
        <f t="shared" si="53"/>
        <v>40.994764929012256</v>
      </c>
      <c r="AH32" s="191">
        <f t="shared" si="53"/>
        <v>59.745766528749165</v>
      </c>
      <c r="AI32" s="57">
        <v>1800</v>
      </c>
      <c r="AJ32" s="190">
        <f t="shared" ref="AJ32:AY32" si="54">AJ$24/1000*$AI32</f>
        <v>16.304874254680719</v>
      </c>
      <c r="AK32" s="191">
        <f t="shared" si="54"/>
        <v>28.067452432150809</v>
      </c>
      <c r="AL32" s="191">
        <f t="shared" si="54"/>
        <v>28.963888866084325</v>
      </c>
      <c r="AM32" s="191">
        <f t="shared" si="54"/>
        <v>39.739812294683354</v>
      </c>
      <c r="AN32" s="191">
        <f t="shared" si="54"/>
        <v>37.868755464031963</v>
      </c>
      <c r="AO32" s="191">
        <f t="shared" si="54"/>
        <v>25.10312223964382</v>
      </c>
      <c r="AP32" s="191">
        <f t="shared" si="54"/>
        <v>46.299661022176473</v>
      </c>
      <c r="AQ32" s="192">
        <f t="shared" si="54"/>
        <v>68.259184776463243</v>
      </c>
      <c r="AR32" s="193">
        <f t="shared" si="54"/>
        <v>23.13815235056877</v>
      </c>
      <c r="AS32" s="191">
        <f t="shared" si="54"/>
        <v>39.065526007101646</v>
      </c>
      <c r="AT32" s="191">
        <f t="shared" si="54"/>
        <v>39.466325602855491</v>
      </c>
      <c r="AU32" s="191">
        <f t="shared" si="54"/>
        <v>52.114119566424698</v>
      </c>
      <c r="AV32" s="191">
        <f t="shared" si="54"/>
        <v>46.341577912096838</v>
      </c>
      <c r="AW32" s="191">
        <f t="shared" si="54"/>
        <v>34.746887447622633</v>
      </c>
      <c r="AX32" s="191">
        <f t="shared" si="54"/>
        <v>58.841362180877589</v>
      </c>
      <c r="AY32" s="191">
        <f t="shared" si="54"/>
        <v>87.727671599307413</v>
      </c>
    </row>
    <row r="33" spans="1:51" ht="15.75" customHeight="1" x14ac:dyDescent="0.3">
      <c r="A33" s="51">
        <v>1900</v>
      </c>
      <c r="B33" s="186">
        <f t="shared" ref="B33:Q33" si="55">B$24/1000*$A33</f>
        <v>7.1505335609775305</v>
      </c>
      <c r="C33" s="187">
        <f t="shared" si="55"/>
        <v>12.562727892505336</v>
      </c>
      <c r="D33" s="187">
        <f t="shared" si="55"/>
        <v>12.230292001386813</v>
      </c>
      <c r="E33" s="187">
        <f t="shared" si="55"/>
        <v>19.911440019303456</v>
      </c>
      <c r="F33" s="187">
        <f t="shared" si="55"/>
        <v>16.235550128625384</v>
      </c>
      <c r="G33" s="187">
        <f t="shared" si="55"/>
        <v>10.521672204841369</v>
      </c>
      <c r="H33" s="187">
        <f t="shared" si="55"/>
        <v>20.681669532907922</v>
      </c>
      <c r="I33" s="188">
        <f t="shared" si="55"/>
        <v>31.748973465527534</v>
      </c>
      <c r="J33" s="189">
        <f t="shared" si="55"/>
        <v>10.367142462891994</v>
      </c>
      <c r="K33" s="187">
        <f t="shared" si="55"/>
        <v>16.410691507471554</v>
      </c>
      <c r="L33" s="187">
        <f t="shared" si="55"/>
        <v>16.325941750010941</v>
      </c>
      <c r="M33" s="187">
        <f t="shared" si="55"/>
        <v>24.912285537074805</v>
      </c>
      <c r="N33" s="187">
        <f t="shared" si="55"/>
        <v>23.992419070396359</v>
      </c>
      <c r="O33" s="187">
        <f t="shared" si="55"/>
        <v>14.442445498970969</v>
      </c>
      <c r="P33" s="187">
        <f t="shared" si="55"/>
        <v>30.18118187334834</v>
      </c>
      <c r="Q33" s="187">
        <f t="shared" si="55"/>
        <v>42.311042273174905</v>
      </c>
      <c r="R33" s="51">
        <v>1900</v>
      </c>
      <c r="S33" s="186">
        <f t="shared" ref="S33:AH33" si="56">S$24/1000*$R33</f>
        <v>12.631061351104119</v>
      </c>
      <c r="T33" s="187">
        <f t="shared" si="56"/>
        <v>20.860532532513147</v>
      </c>
      <c r="U33" s="187">
        <f t="shared" si="56"/>
        <v>21.223098620926507</v>
      </c>
      <c r="V33" s="187">
        <f t="shared" si="56"/>
        <v>31.025659054776877</v>
      </c>
      <c r="W33" s="187">
        <f t="shared" si="56"/>
        <v>29.969587679521606</v>
      </c>
      <c r="X33" s="187">
        <f t="shared" si="56"/>
        <v>18.592771045891148</v>
      </c>
      <c r="Y33" s="187">
        <f t="shared" si="56"/>
        <v>37.056563043755425</v>
      </c>
      <c r="Z33" s="188">
        <f t="shared" si="56"/>
        <v>53.128974334954002</v>
      </c>
      <c r="AA33" s="189">
        <f t="shared" si="56"/>
        <v>14.910989284508005</v>
      </c>
      <c r="AB33" s="187">
        <f t="shared" si="56"/>
        <v>25.053972512444474</v>
      </c>
      <c r="AC33" s="187">
        <f t="shared" si="56"/>
        <v>25.994615122737727</v>
      </c>
      <c r="AD33" s="187">
        <f t="shared" si="56"/>
        <v>36.704581188421315</v>
      </c>
      <c r="AE33" s="187">
        <f t="shared" si="56"/>
        <v>35.322336344088704</v>
      </c>
      <c r="AF33" s="187">
        <f t="shared" si="56"/>
        <v>22.621157666193447</v>
      </c>
      <c r="AG33" s="187">
        <f t="shared" si="56"/>
        <v>43.272251869512935</v>
      </c>
      <c r="AH33" s="187">
        <f t="shared" si="56"/>
        <v>63.064975780346337</v>
      </c>
      <c r="AI33" s="51">
        <v>1900</v>
      </c>
      <c r="AJ33" s="186">
        <f t="shared" ref="AJ33:AY33" si="57">AJ$24/1000*$AI33</f>
        <v>17.21070060216298</v>
      </c>
      <c r="AK33" s="187">
        <f t="shared" si="57"/>
        <v>29.626755345048075</v>
      </c>
      <c r="AL33" s="187">
        <f t="shared" si="57"/>
        <v>30.572993803089009</v>
      </c>
      <c r="AM33" s="187">
        <f t="shared" si="57"/>
        <v>41.947579644387979</v>
      </c>
      <c r="AN33" s="187">
        <f t="shared" si="57"/>
        <v>39.972575212033739</v>
      </c>
      <c r="AO33" s="187">
        <f t="shared" si="57"/>
        <v>26.497740141846254</v>
      </c>
      <c r="AP33" s="187">
        <f t="shared" si="57"/>
        <v>48.871864412297384</v>
      </c>
      <c r="AQ33" s="188">
        <f t="shared" si="57"/>
        <v>72.051361708488983</v>
      </c>
      <c r="AR33" s="189">
        <f t="shared" si="57"/>
        <v>24.423605258933701</v>
      </c>
      <c r="AS33" s="187">
        <f t="shared" si="57"/>
        <v>41.235833007496183</v>
      </c>
      <c r="AT33" s="187">
        <f t="shared" si="57"/>
        <v>41.658899247458571</v>
      </c>
      <c r="AU33" s="187">
        <f t="shared" si="57"/>
        <v>55.009348431226073</v>
      </c>
      <c r="AV33" s="187">
        <f t="shared" si="57"/>
        <v>48.916110018324446</v>
      </c>
      <c r="AW33" s="187">
        <f t="shared" si="57"/>
        <v>36.67727008360167</v>
      </c>
      <c r="AX33" s="187">
        <f t="shared" si="57"/>
        <v>62.110326746481903</v>
      </c>
      <c r="AY33" s="187">
        <f t="shared" si="57"/>
        <v>92.601431132602272</v>
      </c>
    </row>
    <row r="34" spans="1:51" ht="15.75" customHeight="1" x14ac:dyDescent="0.3">
      <c r="A34" s="91">
        <v>2000</v>
      </c>
      <c r="B34" s="202">
        <f t="shared" ref="B34:Q34" si="58">B$24/1000*$A34</f>
        <v>7.5268774326079262</v>
      </c>
      <c r="C34" s="207">
        <f t="shared" si="58"/>
        <v>13.223924097374038</v>
      </c>
      <c r="D34" s="207">
        <f t="shared" si="58"/>
        <v>12.873991580407171</v>
      </c>
      <c r="E34" s="207">
        <f t="shared" si="58"/>
        <v>20.959410546635219</v>
      </c>
      <c r="F34" s="207">
        <f t="shared" si="58"/>
        <v>17.09005276697409</v>
      </c>
      <c r="G34" s="207">
        <f t="shared" si="58"/>
        <v>11.07544442614881</v>
      </c>
      <c r="H34" s="207">
        <f t="shared" si="58"/>
        <v>21.770178455692552</v>
      </c>
      <c r="I34" s="208">
        <f t="shared" si="58"/>
        <v>33.41997206897635</v>
      </c>
      <c r="J34" s="209">
        <f t="shared" si="58"/>
        <v>10.912781539886309</v>
      </c>
      <c r="K34" s="207">
        <f t="shared" si="58"/>
        <v>17.274412113127951</v>
      </c>
      <c r="L34" s="207">
        <f t="shared" si="58"/>
        <v>17.185201842116779</v>
      </c>
      <c r="M34" s="207">
        <f t="shared" si="58"/>
        <v>26.223458460078742</v>
      </c>
      <c r="N34" s="207">
        <f t="shared" si="58"/>
        <v>25.255177968838275</v>
      </c>
      <c r="O34" s="207">
        <f t="shared" si="58"/>
        <v>15.202574209443124</v>
      </c>
      <c r="P34" s="207">
        <f t="shared" si="58"/>
        <v>31.769665129840355</v>
      </c>
      <c r="Q34" s="207">
        <f t="shared" si="58"/>
        <v>44.537939234920948</v>
      </c>
      <c r="R34" s="91">
        <v>2000</v>
      </c>
      <c r="S34" s="202">
        <f t="shared" ref="S34:AH34" si="59">S$24/1000*$R34</f>
        <v>13.295854053793809</v>
      </c>
      <c r="T34" s="207">
        <f t="shared" si="59"/>
        <v>21.958455297382258</v>
      </c>
      <c r="U34" s="207">
        <f t="shared" si="59"/>
        <v>22.340103811501585</v>
      </c>
      <c r="V34" s="207">
        <f t="shared" si="59"/>
        <v>32.658588478712502</v>
      </c>
      <c r="W34" s="207">
        <f t="shared" si="59"/>
        <v>31.546934399496429</v>
      </c>
      <c r="X34" s="207">
        <f t="shared" si="59"/>
        <v>19.571337943043314</v>
      </c>
      <c r="Y34" s="207">
        <f t="shared" si="59"/>
        <v>39.006908467110975</v>
      </c>
      <c r="Z34" s="208">
        <f t="shared" si="59"/>
        <v>55.925236142056839</v>
      </c>
      <c r="AA34" s="209">
        <f t="shared" si="59"/>
        <v>15.695778194218954</v>
      </c>
      <c r="AB34" s="207">
        <f t="shared" si="59"/>
        <v>26.372602644678391</v>
      </c>
      <c r="AC34" s="207">
        <f t="shared" si="59"/>
        <v>27.362752760776555</v>
      </c>
      <c r="AD34" s="207">
        <f t="shared" si="59"/>
        <v>38.636401250969811</v>
      </c>
      <c r="AE34" s="207">
        <f t="shared" si="59"/>
        <v>37.181406677988107</v>
      </c>
      <c r="AF34" s="207">
        <f t="shared" si="59"/>
        <v>23.811744911782576</v>
      </c>
      <c r="AG34" s="207">
        <f t="shared" si="59"/>
        <v>45.549738810013615</v>
      </c>
      <c r="AH34" s="207">
        <f t="shared" si="59"/>
        <v>66.384185031943517</v>
      </c>
      <c r="AI34" s="91">
        <v>2000</v>
      </c>
      <c r="AJ34" s="202">
        <f t="shared" ref="AJ34:AY34" si="60">AJ$24/1000*$AI34</f>
        <v>18.116526949645241</v>
      </c>
      <c r="AK34" s="207">
        <f t="shared" si="60"/>
        <v>31.186058257945341</v>
      </c>
      <c r="AL34" s="207">
        <f t="shared" si="60"/>
        <v>32.182098740093693</v>
      </c>
      <c r="AM34" s="207">
        <f t="shared" si="60"/>
        <v>44.155346994092611</v>
      </c>
      <c r="AN34" s="207">
        <f t="shared" si="60"/>
        <v>42.076394960035515</v>
      </c>
      <c r="AO34" s="207">
        <f t="shared" si="60"/>
        <v>27.892358044048688</v>
      </c>
      <c r="AP34" s="207">
        <f t="shared" si="60"/>
        <v>51.444067802418303</v>
      </c>
      <c r="AQ34" s="208">
        <f t="shared" si="60"/>
        <v>75.843538640514709</v>
      </c>
      <c r="AR34" s="209">
        <f t="shared" si="60"/>
        <v>25.709058167298632</v>
      </c>
      <c r="AS34" s="207">
        <f t="shared" si="60"/>
        <v>43.40614000789072</v>
      </c>
      <c r="AT34" s="207">
        <f t="shared" si="60"/>
        <v>43.851472892061658</v>
      </c>
      <c r="AU34" s="207">
        <f t="shared" si="60"/>
        <v>57.904577296027448</v>
      </c>
      <c r="AV34" s="207">
        <f t="shared" si="60"/>
        <v>51.490642124552046</v>
      </c>
      <c r="AW34" s="207">
        <f t="shared" si="60"/>
        <v>38.607652719580706</v>
      </c>
      <c r="AX34" s="207">
        <f t="shared" si="60"/>
        <v>65.37929131208621</v>
      </c>
      <c r="AY34" s="207">
        <f t="shared" si="60"/>
        <v>97.475190665897131</v>
      </c>
    </row>
    <row r="35" spans="1:51" ht="15.75" customHeight="1" x14ac:dyDescent="0.3">
      <c r="A35" s="98">
        <v>2100</v>
      </c>
      <c r="B35" s="203">
        <f t="shared" ref="B35:Q35" si="61">B$24/1000*$A35</f>
        <v>7.9032213042383228</v>
      </c>
      <c r="C35" s="204">
        <f t="shared" si="61"/>
        <v>13.88512030224274</v>
      </c>
      <c r="D35" s="204">
        <f t="shared" si="61"/>
        <v>13.51769115942753</v>
      </c>
      <c r="E35" s="204">
        <f t="shared" si="61"/>
        <v>22.007381073966979</v>
      </c>
      <c r="F35" s="204">
        <f t="shared" si="61"/>
        <v>17.944555405322795</v>
      </c>
      <c r="G35" s="204">
        <f t="shared" si="61"/>
        <v>11.62921664745625</v>
      </c>
      <c r="H35" s="204">
        <f t="shared" si="61"/>
        <v>22.858687378477178</v>
      </c>
      <c r="I35" s="205">
        <f t="shared" si="61"/>
        <v>35.090970672425172</v>
      </c>
      <c r="J35" s="206">
        <f t="shared" si="61"/>
        <v>11.458420616880625</v>
      </c>
      <c r="K35" s="204">
        <f t="shared" si="61"/>
        <v>18.138132718784348</v>
      </c>
      <c r="L35" s="204">
        <f t="shared" si="61"/>
        <v>18.044461934222618</v>
      </c>
      <c r="M35" s="204">
        <f t="shared" si="61"/>
        <v>27.534631383082676</v>
      </c>
      <c r="N35" s="204">
        <f t="shared" si="61"/>
        <v>26.517936867280188</v>
      </c>
      <c r="O35" s="204">
        <f t="shared" si="61"/>
        <v>15.96270291991528</v>
      </c>
      <c r="P35" s="204">
        <f t="shared" si="61"/>
        <v>33.358148386332374</v>
      </c>
      <c r="Q35" s="204">
        <f t="shared" si="61"/>
        <v>46.764836196666998</v>
      </c>
      <c r="R35" s="98">
        <v>2100</v>
      </c>
      <c r="S35" s="203">
        <f t="shared" ref="S35:AH35" si="62">S$24/1000*$R35</f>
        <v>13.960646756483499</v>
      </c>
      <c r="T35" s="204">
        <f t="shared" si="62"/>
        <v>23.056378062251373</v>
      </c>
      <c r="U35" s="204">
        <f t="shared" si="62"/>
        <v>23.457109002076663</v>
      </c>
      <c r="V35" s="204">
        <f t="shared" si="62"/>
        <v>34.291517902648124</v>
      </c>
      <c r="W35" s="204">
        <f t="shared" si="62"/>
        <v>33.124281119471249</v>
      </c>
      <c r="X35" s="204">
        <f t="shared" si="62"/>
        <v>20.549904840195481</v>
      </c>
      <c r="Y35" s="204">
        <f t="shared" si="62"/>
        <v>40.957253890466525</v>
      </c>
      <c r="Z35" s="205">
        <f t="shared" si="62"/>
        <v>58.721497949159684</v>
      </c>
      <c r="AA35" s="206">
        <f t="shared" si="62"/>
        <v>16.4805671039299</v>
      </c>
      <c r="AB35" s="204">
        <f t="shared" si="62"/>
        <v>27.691232776912312</v>
      </c>
      <c r="AC35" s="204">
        <f t="shared" si="62"/>
        <v>28.730890398815379</v>
      </c>
      <c r="AD35" s="204">
        <f t="shared" si="62"/>
        <v>40.568221313518301</v>
      </c>
      <c r="AE35" s="204">
        <f t="shared" si="62"/>
        <v>39.040477011887518</v>
      </c>
      <c r="AF35" s="204">
        <f t="shared" si="62"/>
        <v>25.002332157371704</v>
      </c>
      <c r="AG35" s="204">
        <f t="shared" si="62"/>
        <v>47.827225750514302</v>
      </c>
      <c r="AH35" s="204">
        <f t="shared" si="62"/>
        <v>69.703394283540689</v>
      </c>
      <c r="AI35" s="98">
        <v>2100</v>
      </c>
      <c r="AJ35" s="203">
        <f t="shared" ref="AJ35:AY35" si="63">AJ$24/1000*$AI35</f>
        <v>19.022353297127506</v>
      </c>
      <c r="AK35" s="204">
        <f t="shared" si="63"/>
        <v>32.745361170842607</v>
      </c>
      <c r="AL35" s="204">
        <f t="shared" si="63"/>
        <v>33.79120367709838</v>
      </c>
      <c r="AM35" s="204">
        <f t="shared" si="63"/>
        <v>46.363114343797243</v>
      </c>
      <c r="AN35" s="204">
        <f t="shared" si="63"/>
        <v>44.18021470803729</v>
      </c>
      <c r="AO35" s="204">
        <f t="shared" si="63"/>
        <v>29.286975946251122</v>
      </c>
      <c r="AP35" s="204">
        <f t="shared" si="63"/>
        <v>54.016271192539214</v>
      </c>
      <c r="AQ35" s="205">
        <f t="shared" si="63"/>
        <v>79.635715572540448</v>
      </c>
      <c r="AR35" s="206">
        <f t="shared" si="63"/>
        <v>26.994511075663564</v>
      </c>
      <c r="AS35" s="204">
        <f t="shared" si="63"/>
        <v>45.576447008285257</v>
      </c>
      <c r="AT35" s="204">
        <f t="shared" si="63"/>
        <v>46.044046536664737</v>
      </c>
      <c r="AU35" s="204">
        <f t="shared" si="63"/>
        <v>60.799806160828815</v>
      </c>
      <c r="AV35" s="204">
        <f t="shared" si="63"/>
        <v>54.065174230779647</v>
      </c>
      <c r="AW35" s="204">
        <f t="shared" si="63"/>
        <v>40.538035355559742</v>
      </c>
      <c r="AX35" s="204">
        <f t="shared" si="63"/>
        <v>68.648255877690517</v>
      </c>
      <c r="AY35" s="204">
        <f t="shared" si="63"/>
        <v>102.34895019919199</v>
      </c>
    </row>
    <row r="36" spans="1:51" ht="15.75" customHeight="1" x14ac:dyDescent="0.3">
      <c r="A36" s="57">
        <v>2200</v>
      </c>
      <c r="B36" s="190">
        <f t="shared" ref="B36:Q36" si="64">B$24/1000*$A36</f>
        <v>8.2795651758687185</v>
      </c>
      <c r="C36" s="191">
        <f t="shared" si="64"/>
        <v>14.546316507111442</v>
      </c>
      <c r="D36" s="191">
        <f t="shared" si="64"/>
        <v>14.161390738447889</v>
      </c>
      <c r="E36" s="191">
        <f t="shared" si="64"/>
        <v>23.055351601298739</v>
      </c>
      <c r="F36" s="191">
        <f t="shared" si="64"/>
        <v>18.799058043671497</v>
      </c>
      <c r="G36" s="191">
        <f t="shared" si="64"/>
        <v>12.18298886876369</v>
      </c>
      <c r="H36" s="191">
        <f t="shared" si="64"/>
        <v>23.947196301261805</v>
      </c>
      <c r="I36" s="192">
        <f t="shared" si="64"/>
        <v>36.761969275873987</v>
      </c>
      <c r="J36" s="193">
        <f t="shared" si="64"/>
        <v>12.00405969387494</v>
      </c>
      <c r="K36" s="191">
        <f t="shared" si="64"/>
        <v>19.001853324440745</v>
      </c>
      <c r="L36" s="191">
        <f t="shared" si="64"/>
        <v>18.903722026328456</v>
      </c>
      <c r="M36" s="191">
        <f t="shared" si="64"/>
        <v>28.845804306086613</v>
      </c>
      <c r="N36" s="191">
        <f t="shared" si="64"/>
        <v>27.780695765722101</v>
      </c>
      <c r="O36" s="191">
        <f t="shared" si="64"/>
        <v>16.722831630387436</v>
      </c>
      <c r="P36" s="191">
        <f t="shared" si="64"/>
        <v>34.946631642824393</v>
      </c>
      <c r="Q36" s="191">
        <f t="shared" si="64"/>
        <v>48.991733158413041</v>
      </c>
      <c r="R36" s="57">
        <v>2200</v>
      </c>
      <c r="S36" s="190">
        <f t="shared" ref="S36:AH36" si="65">S$24/1000*$R36</f>
        <v>14.62543945917319</v>
      </c>
      <c r="T36" s="191">
        <f t="shared" si="65"/>
        <v>24.154300827120487</v>
      </c>
      <c r="U36" s="191">
        <f t="shared" si="65"/>
        <v>24.574114192651741</v>
      </c>
      <c r="V36" s="191">
        <f t="shared" si="65"/>
        <v>35.924447326583753</v>
      </c>
      <c r="W36" s="191">
        <f t="shared" si="65"/>
        <v>34.701627839446068</v>
      </c>
      <c r="X36" s="191">
        <f t="shared" si="65"/>
        <v>21.528471737347648</v>
      </c>
      <c r="Y36" s="191">
        <f t="shared" si="65"/>
        <v>42.907599313822075</v>
      </c>
      <c r="Z36" s="192">
        <f t="shared" si="65"/>
        <v>61.517759756262528</v>
      </c>
      <c r="AA36" s="193">
        <f t="shared" si="65"/>
        <v>17.265356013640851</v>
      </c>
      <c r="AB36" s="191">
        <f t="shared" si="65"/>
        <v>29.009862909146232</v>
      </c>
      <c r="AC36" s="191">
        <f t="shared" si="65"/>
        <v>30.099028036854207</v>
      </c>
      <c r="AD36" s="191">
        <f t="shared" si="65"/>
        <v>42.50004137606679</v>
      </c>
      <c r="AE36" s="191">
        <f t="shared" si="65"/>
        <v>40.899547345786921</v>
      </c>
      <c r="AF36" s="191">
        <f t="shared" si="65"/>
        <v>26.192919402960833</v>
      </c>
      <c r="AG36" s="191">
        <f t="shared" si="65"/>
        <v>50.104712691014981</v>
      </c>
      <c r="AH36" s="191">
        <f t="shared" si="65"/>
        <v>73.022603535137861</v>
      </c>
      <c r="AI36" s="57">
        <v>2200</v>
      </c>
      <c r="AJ36" s="190">
        <f t="shared" ref="AJ36:AY36" si="66">AJ$24/1000*$AI36</f>
        <v>19.928179644609767</v>
      </c>
      <c r="AK36" s="191">
        <f t="shared" si="66"/>
        <v>34.304664083739873</v>
      </c>
      <c r="AL36" s="191">
        <f t="shared" si="66"/>
        <v>35.400308614103061</v>
      </c>
      <c r="AM36" s="191">
        <f t="shared" si="66"/>
        <v>48.570881693501875</v>
      </c>
      <c r="AN36" s="191">
        <f t="shared" si="66"/>
        <v>46.284034456039066</v>
      </c>
      <c r="AO36" s="191">
        <f t="shared" si="66"/>
        <v>30.681593848453556</v>
      </c>
      <c r="AP36" s="191">
        <f t="shared" si="66"/>
        <v>56.588474582660133</v>
      </c>
      <c r="AQ36" s="192">
        <f t="shared" si="66"/>
        <v>83.427892504566188</v>
      </c>
      <c r="AR36" s="193">
        <f t="shared" si="66"/>
        <v>28.279963984028498</v>
      </c>
      <c r="AS36" s="191">
        <f t="shared" si="66"/>
        <v>47.746754008679794</v>
      </c>
      <c r="AT36" s="191">
        <f t="shared" si="66"/>
        <v>48.236620181267824</v>
      </c>
      <c r="AU36" s="191">
        <f t="shared" si="66"/>
        <v>63.69503502563019</v>
      </c>
      <c r="AV36" s="191">
        <f t="shared" si="66"/>
        <v>56.639706337007247</v>
      </c>
      <c r="AW36" s="191">
        <f t="shared" si="66"/>
        <v>42.468417991538779</v>
      </c>
      <c r="AX36" s="191">
        <f t="shared" si="66"/>
        <v>71.917220443294838</v>
      </c>
      <c r="AY36" s="191">
        <f t="shared" si="66"/>
        <v>107.22270973248685</v>
      </c>
    </row>
    <row r="37" spans="1:51" ht="15.75" customHeight="1" x14ac:dyDescent="0.3">
      <c r="A37" s="51">
        <v>2300</v>
      </c>
      <c r="B37" s="186">
        <f t="shared" ref="B37:Q37" si="67">B$24/1000*$A37</f>
        <v>8.6559090474991152</v>
      </c>
      <c r="C37" s="187">
        <f t="shared" si="67"/>
        <v>15.207512711980144</v>
      </c>
      <c r="D37" s="187">
        <f t="shared" si="67"/>
        <v>14.805090317468247</v>
      </c>
      <c r="E37" s="187">
        <f t="shared" si="67"/>
        <v>24.103322128630499</v>
      </c>
      <c r="F37" s="187">
        <f t="shared" si="67"/>
        <v>19.653560682020203</v>
      </c>
      <c r="G37" s="187">
        <f t="shared" si="67"/>
        <v>12.736761090071131</v>
      </c>
      <c r="H37" s="187">
        <f t="shared" si="67"/>
        <v>25.035705224046435</v>
      </c>
      <c r="I37" s="188">
        <f t="shared" si="67"/>
        <v>38.432967879322803</v>
      </c>
      <c r="J37" s="189">
        <f t="shared" si="67"/>
        <v>12.549698770869256</v>
      </c>
      <c r="K37" s="187">
        <f t="shared" si="67"/>
        <v>19.865573930097142</v>
      </c>
      <c r="L37" s="187">
        <f t="shared" si="67"/>
        <v>19.762982118434298</v>
      </c>
      <c r="M37" s="187">
        <f t="shared" si="67"/>
        <v>30.15697722909055</v>
      </c>
      <c r="N37" s="187">
        <f t="shared" si="67"/>
        <v>29.043454664164013</v>
      </c>
      <c r="O37" s="187">
        <f t="shared" si="67"/>
        <v>17.482960340859591</v>
      </c>
      <c r="P37" s="187">
        <f t="shared" si="67"/>
        <v>36.535114899316412</v>
      </c>
      <c r="Q37" s="187">
        <f t="shared" si="67"/>
        <v>51.218630120159091</v>
      </c>
      <c r="R37" s="51">
        <v>2300</v>
      </c>
      <c r="S37" s="186">
        <f t="shared" ref="S37:AH37" si="68">S$24/1000*$R37</f>
        <v>15.29023216186288</v>
      </c>
      <c r="T37" s="187">
        <f t="shared" si="68"/>
        <v>25.252223591989598</v>
      </c>
      <c r="U37" s="187">
        <f t="shared" si="68"/>
        <v>25.691119383226823</v>
      </c>
      <c r="V37" s="187">
        <f t="shared" si="68"/>
        <v>37.557376750519381</v>
      </c>
      <c r="W37" s="187">
        <f t="shared" si="68"/>
        <v>36.278974559420895</v>
      </c>
      <c r="X37" s="187">
        <f t="shared" si="68"/>
        <v>22.507038634499811</v>
      </c>
      <c r="Y37" s="187">
        <f t="shared" si="68"/>
        <v>44.857944737177618</v>
      </c>
      <c r="Z37" s="188">
        <f t="shared" si="68"/>
        <v>64.314021563365372</v>
      </c>
      <c r="AA37" s="189">
        <f t="shared" si="68"/>
        <v>18.050144923351798</v>
      </c>
      <c r="AB37" s="187">
        <f t="shared" si="68"/>
        <v>30.328493041380153</v>
      </c>
      <c r="AC37" s="187">
        <f t="shared" si="68"/>
        <v>31.467165674893035</v>
      </c>
      <c r="AD37" s="187">
        <f t="shared" si="68"/>
        <v>44.431861438615279</v>
      </c>
      <c r="AE37" s="187">
        <f t="shared" si="68"/>
        <v>42.758617679686324</v>
      </c>
      <c r="AF37" s="187">
        <f t="shared" si="68"/>
        <v>27.383506648549961</v>
      </c>
      <c r="AG37" s="187">
        <f t="shared" si="68"/>
        <v>52.382199631515661</v>
      </c>
      <c r="AH37" s="187">
        <f t="shared" si="68"/>
        <v>76.341812786735048</v>
      </c>
      <c r="AI37" s="51">
        <v>2300</v>
      </c>
      <c r="AJ37" s="186">
        <f t="shared" ref="AJ37:AY37" si="69">AJ$24/1000*$AI37</f>
        <v>20.834005992092028</v>
      </c>
      <c r="AK37" s="187">
        <f t="shared" si="69"/>
        <v>35.863966996637146</v>
      </c>
      <c r="AL37" s="187">
        <f t="shared" si="69"/>
        <v>37.009413551107748</v>
      </c>
      <c r="AM37" s="187">
        <f t="shared" si="69"/>
        <v>50.778649043206507</v>
      </c>
      <c r="AN37" s="187">
        <f t="shared" si="69"/>
        <v>48.387854204040842</v>
      </c>
      <c r="AO37" s="187">
        <f t="shared" si="69"/>
        <v>32.076211750655993</v>
      </c>
      <c r="AP37" s="187">
        <f t="shared" si="69"/>
        <v>59.160677972781045</v>
      </c>
      <c r="AQ37" s="188">
        <f t="shared" si="69"/>
        <v>87.220069436591913</v>
      </c>
      <c r="AR37" s="189">
        <f t="shared" si="69"/>
        <v>29.565416892393429</v>
      </c>
      <c r="AS37" s="187">
        <f t="shared" si="69"/>
        <v>49.917061009074324</v>
      </c>
      <c r="AT37" s="187">
        <f t="shared" si="69"/>
        <v>50.429193825870904</v>
      </c>
      <c r="AU37" s="187">
        <f t="shared" si="69"/>
        <v>66.590263890431558</v>
      </c>
      <c r="AV37" s="187">
        <f t="shared" si="69"/>
        <v>59.214238443234855</v>
      </c>
      <c r="AW37" s="187">
        <f t="shared" si="69"/>
        <v>44.398800627517815</v>
      </c>
      <c r="AX37" s="187">
        <f t="shared" si="69"/>
        <v>75.186185008899145</v>
      </c>
      <c r="AY37" s="187">
        <f t="shared" si="69"/>
        <v>112.09646926578171</v>
      </c>
    </row>
    <row r="38" spans="1:51" ht="15.75" customHeight="1" x14ac:dyDescent="0.3">
      <c r="A38" s="57">
        <v>2400</v>
      </c>
      <c r="B38" s="190">
        <f t="shared" ref="B38:Q38" si="70">B$24/1000*$A38</f>
        <v>9.0322529191295118</v>
      </c>
      <c r="C38" s="191">
        <f t="shared" si="70"/>
        <v>15.868708916848846</v>
      </c>
      <c r="D38" s="191">
        <f t="shared" si="70"/>
        <v>15.448789896488606</v>
      </c>
      <c r="E38" s="191">
        <f t="shared" si="70"/>
        <v>25.151292655962262</v>
      </c>
      <c r="F38" s="191">
        <f t="shared" si="70"/>
        <v>20.508063320368908</v>
      </c>
      <c r="G38" s="191">
        <f t="shared" si="70"/>
        <v>13.290533311378571</v>
      </c>
      <c r="H38" s="191">
        <f t="shared" si="70"/>
        <v>26.124214146831061</v>
      </c>
      <c r="I38" s="192">
        <f t="shared" si="70"/>
        <v>40.103966482771625</v>
      </c>
      <c r="J38" s="193">
        <f t="shared" si="70"/>
        <v>13.09533784786357</v>
      </c>
      <c r="K38" s="191">
        <f t="shared" si="70"/>
        <v>20.729294535753542</v>
      </c>
      <c r="L38" s="191">
        <f t="shared" si="70"/>
        <v>20.622242210540136</v>
      </c>
      <c r="M38" s="191">
        <f t="shared" si="70"/>
        <v>31.468150152094488</v>
      </c>
      <c r="N38" s="191">
        <f t="shared" si="70"/>
        <v>30.306213562605929</v>
      </c>
      <c r="O38" s="191">
        <f t="shared" si="70"/>
        <v>18.243089051331751</v>
      </c>
      <c r="P38" s="191">
        <f t="shared" si="70"/>
        <v>38.12359815580843</v>
      </c>
      <c r="Q38" s="191">
        <f t="shared" si="70"/>
        <v>53.445527081905141</v>
      </c>
      <c r="R38" s="57">
        <v>2400</v>
      </c>
      <c r="S38" s="190">
        <f t="shared" ref="S38:AH38" si="71">S$24/1000*$R38</f>
        <v>15.955024864552572</v>
      </c>
      <c r="T38" s="191">
        <f t="shared" si="71"/>
        <v>26.350146356858712</v>
      </c>
      <c r="U38" s="191">
        <f t="shared" si="71"/>
        <v>26.808124573801901</v>
      </c>
      <c r="V38" s="191">
        <f t="shared" si="71"/>
        <v>39.190306174455003</v>
      </c>
      <c r="W38" s="191">
        <f t="shared" si="71"/>
        <v>37.856321279395715</v>
      </c>
      <c r="X38" s="191">
        <f t="shared" si="71"/>
        <v>23.485605531651977</v>
      </c>
      <c r="Y38" s="191">
        <f t="shared" si="71"/>
        <v>46.808290160533168</v>
      </c>
      <c r="Z38" s="192">
        <f t="shared" si="71"/>
        <v>67.11028337046821</v>
      </c>
      <c r="AA38" s="193">
        <f t="shared" si="71"/>
        <v>18.834933833062745</v>
      </c>
      <c r="AB38" s="191">
        <f t="shared" si="71"/>
        <v>31.647123173614069</v>
      </c>
      <c r="AC38" s="191">
        <f t="shared" si="71"/>
        <v>32.835303312931863</v>
      </c>
      <c r="AD38" s="191">
        <f t="shared" si="71"/>
        <v>46.363681501163768</v>
      </c>
      <c r="AE38" s="191">
        <f t="shared" si="71"/>
        <v>44.617688013585735</v>
      </c>
      <c r="AF38" s="191">
        <f t="shared" si="71"/>
        <v>28.574093894139089</v>
      </c>
      <c r="AG38" s="191">
        <f t="shared" si="71"/>
        <v>54.659686572016341</v>
      </c>
      <c r="AH38" s="191">
        <f t="shared" si="71"/>
        <v>79.66102203833222</v>
      </c>
      <c r="AI38" s="57">
        <v>2400</v>
      </c>
      <c r="AJ38" s="190">
        <f t="shared" ref="AJ38:AY38" si="72">AJ$24/1000*$AI38</f>
        <v>21.739832339574289</v>
      </c>
      <c r="AK38" s="191">
        <f t="shared" si="72"/>
        <v>37.423269909534412</v>
      </c>
      <c r="AL38" s="191">
        <f t="shared" si="72"/>
        <v>38.618518488112436</v>
      </c>
      <c r="AM38" s="191">
        <f t="shared" si="72"/>
        <v>52.986416392911131</v>
      </c>
      <c r="AN38" s="191">
        <f t="shared" si="72"/>
        <v>50.491673952042618</v>
      </c>
      <c r="AO38" s="191">
        <f t="shared" si="72"/>
        <v>33.470829652858427</v>
      </c>
      <c r="AP38" s="191">
        <f t="shared" si="72"/>
        <v>61.732881362901963</v>
      </c>
      <c r="AQ38" s="192">
        <f t="shared" si="72"/>
        <v>91.012246368617653</v>
      </c>
      <c r="AR38" s="193">
        <f t="shared" si="72"/>
        <v>30.85086980075836</v>
      </c>
      <c r="AS38" s="191">
        <f t="shared" si="72"/>
        <v>52.087368009468861</v>
      </c>
      <c r="AT38" s="191">
        <f t="shared" si="72"/>
        <v>52.621767470473991</v>
      </c>
      <c r="AU38" s="191">
        <f t="shared" si="72"/>
        <v>69.48549275523294</v>
      </c>
      <c r="AV38" s="191">
        <f t="shared" si="72"/>
        <v>61.788770549462456</v>
      </c>
      <c r="AW38" s="191">
        <f t="shared" si="72"/>
        <v>46.329183263496851</v>
      </c>
      <c r="AX38" s="191">
        <f t="shared" si="72"/>
        <v>78.455149574503452</v>
      </c>
      <c r="AY38" s="191">
        <f t="shared" si="72"/>
        <v>116.97022879907657</v>
      </c>
    </row>
    <row r="39" spans="1:51" ht="15.75" customHeight="1" x14ac:dyDescent="0.3">
      <c r="A39" s="65">
        <v>2500</v>
      </c>
      <c r="B39" s="194">
        <f t="shared" ref="B39:Q39" si="73">B$24/1000*$A39</f>
        <v>9.4085967907599084</v>
      </c>
      <c r="C39" s="195">
        <f t="shared" si="73"/>
        <v>16.529905121717547</v>
      </c>
      <c r="D39" s="195">
        <f t="shared" si="73"/>
        <v>16.092489475508966</v>
      </c>
      <c r="E39" s="195">
        <f t="shared" si="73"/>
        <v>26.199263183294022</v>
      </c>
      <c r="F39" s="195">
        <f t="shared" si="73"/>
        <v>21.362565958717614</v>
      </c>
      <c r="G39" s="195">
        <f t="shared" si="73"/>
        <v>13.844305532686011</v>
      </c>
      <c r="H39" s="195">
        <f t="shared" si="73"/>
        <v>27.212723069615688</v>
      </c>
      <c r="I39" s="196">
        <f t="shared" si="73"/>
        <v>41.77496508622044</v>
      </c>
      <c r="J39" s="197">
        <f t="shared" si="73"/>
        <v>13.640976924857886</v>
      </c>
      <c r="K39" s="195">
        <f t="shared" si="73"/>
        <v>21.593015141409939</v>
      </c>
      <c r="L39" s="195">
        <f t="shared" si="73"/>
        <v>21.481502302645975</v>
      </c>
      <c r="M39" s="195">
        <f t="shared" si="73"/>
        <v>32.779323075098425</v>
      </c>
      <c r="N39" s="195">
        <f t="shared" si="73"/>
        <v>31.568972461047842</v>
      </c>
      <c r="O39" s="195">
        <f t="shared" si="73"/>
        <v>19.003217761803906</v>
      </c>
      <c r="P39" s="195">
        <f t="shared" si="73"/>
        <v>39.712081412300442</v>
      </c>
      <c r="Q39" s="195">
        <f t="shared" si="73"/>
        <v>55.672424043651183</v>
      </c>
      <c r="R39" s="65">
        <v>2500</v>
      </c>
      <c r="S39" s="194">
        <f t="shared" ref="S39:AH39" si="74">S$24/1000*$R39</f>
        <v>16.619817567242261</v>
      </c>
      <c r="T39" s="195">
        <f t="shared" si="74"/>
        <v>27.448069121727823</v>
      </c>
      <c r="U39" s="195">
        <f t="shared" si="74"/>
        <v>27.92512976437698</v>
      </c>
      <c r="V39" s="195">
        <f t="shared" si="74"/>
        <v>40.823235598390625</v>
      </c>
      <c r="W39" s="195">
        <f t="shared" si="74"/>
        <v>39.433667999370535</v>
      </c>
      <c r="X39" s="195">
        <f t="shared" si="74"/>
        <v>24.464172428804144</v>
      </c>
      <c r="Y39" s="195">
        <f t="shared" si="74"/>
        <v>48.758635583888719</v>
      </c>
      <c r="Z39" s="196">
        <f t="shared" si="74"/>
        <v>69.906545177571047</v>
      </c>
      <c r="AA39" s="197">
        <f t="shared" si="74"/>
        <v>19.619722742773693</v>
      </c>
      <c r="AB39" s="195">
        <f t="shared" si="74"/>
        <v>32.96575330584799</v>
      </c>
      <c r="AC39" s="195">
        <f t="shared" si="74"/>
        <v>34.203440950970695</v>
      </c>
      <c r="AD39" s="195">
        <f t="shared" si="74"/>
        <v>48.295501563712257</v>
      </c>
      <c r="AE39" s="195">
        <f t="shared" si="74"/>
        <v>46.476758347485138</v>
      </c>
      <c r="AF39" s="195">
        <f t="shared" si="74"/>
        <v>29.764681139728221</v>
      </c>
      <c r="AG39" s="195">
        <f t="shared" si="74"/>
        <v>56.93717351251702</v>
      </c>
      <c r="AH39" s="195">
        <f t="shared" si="74"/>
        <v>82.980231289929392</v>
      </c>
      <c r="AI39" s="65">
        <v>2500</v>
      </c>
      <c r="AJ39" s="194">
        <f t="shared" ref="AJ39:AY39" si="75">AJ$24/1000*$AI39</f>
        <v>22.645658687056553</v>
      </c>
      <c r="AK39" s="195">
        <f t="shared" si="75"/>
        <v>38.982572822431678</v>
      </c>
      <c r="AL39" s="195">
        <f t="shared" si="75"/>
        <v>40.227623425117116</v>
      </c>
      <c r="AM39" s="195">
        <f t="shared" si="75"/>
        <v>55.194183742615763</v>
      </c>
      <c r="AN39" s="195">
        <f t="shared" si="75"/>
        <v>52.595493700044393</v>
      </c>
      <c r="AO39" s="195">
        <f t="shared" si="75"/>
        <v>34.865447555060861</v>
      </c>
      <c r="AP39" s="195">
        <f t="shared" si="75"/>
        <v>64.305084753022882</v>
      </c>
      <c r="AQ39" s="196">
        <f t="shared" si="75"/>
        <v>94.804423300643393</v>
      </c>
      <c r="AR39" s="197">
        <f t="shared" si="75"/>
        <v>32.136322709123291</v>
      </c>
      <c r="AS39" s="195">
        <f t="shared" si="75"/>
        <v>54.257675009863398</v>
      </c>
      <c r="AT39" s="195">
        <f t="shared" si="75"/>
        <v>54.81434111507707</v>
      </c>
      <c r="AU39" s="195">
        <f t="shared" si="75"/>
        <v>72.380721620034308</v>
      </c>
      <c r="AV39" s="195">
        <f t="shared" si="75"/>
        <v>64.363302655690063</v>
      </c>
      <c r="AW39" s="195">
        <f t="shared" si="75"/>
        <v>48.259565899475881</v>
      </c>
      <c r="AX39" s="195">
        <f t="shared" si="75"/>
        <v>81.724114140107758</v>
      </c>
      <c r="AY39" s="195">
        <f t="shared" si="75"/>
        <v>121.84398833237141</v>
      </c>
    </row>
    <row r="40" spans="1:51" ht="15.75" customHeight="1" x14ac:dyDescent="0.3">
      <c r="A40" s="78">
        <v>2600</v>
      </c>
      <c r="B40" s="198">
        <f t="shared" ref="B40:Q40" si="76">B$24/1000*$A40</f>
        <v>9.784940662390305</v>
      </c>
      <c r="C40" s="199">
        <f t="shared" si="76"/>
        <v>17.191101326586249</v>
      </c>
      <c r="D40" s="199">
        <f t="shared" si="76"/>
        <v>16.736189054529323</v>
      </c>
      <c r="E40" s="199">
        <f t="shared" si="76"/>
        <v>27.247233710625782</v>
      </c>
      <c r="F40" s="199">
        <f t="shared" si="76"/>
        <v>22.217068597066316</v>
      </c>
      <c r="G40" s="199">
        <f t="shared" si="76"/>
        <v>14.398077753993451</v>
      </c>
      <c r="H40" s="199">
        <f t="shared" si="76"/>
        <v>28.301231992400314</v>
      </c>
      <c r="I40" s="200">
        <f t="shared" si="76"/>
        <v>43.445963689669256</v>
      </c>
      <c r="J40" s="201">
        <f t="shared" si="76"/>
        <v>14.186616001852203</v>
      </c>
      <c r="K40" s="199">
        <f t="shared" si="76"/>
        <v>22.456735747066336</v>
      </c>
      <c r="L40" s="199">
        <f t="shared" si="76"/>
        <v>22.340762394751813</v>
      </c>
      <c r="M40" s="199">
        <f t="shared" si="76"/>
        <v>34.090495998102362</v>
      </c>
      <c r="N40" s="199">
        <f t="shared" si="76"/>
        <v>32.831731359489758</v>
      </c>
      <c r="O40" s="199">
        <f t="shared" si="76"/>
        <v>19.763346472276062</v>
      </c>
      <c r="P40" s="199">
        <f t="shared" si="76"/>
        <v>41.300564668792461</v>
      </c>
      <c r="Q40" s="199">
        <f t="shared" si="76"/>
        <v>57.899321005397233</v>
      </c>
      <c r="R40" s="78">
        <v>2600</v>
      </c>
      <c r="S40" s="198">
        <f t="shared" ref="S40:AH40" si="77">S$24/1000*$R40</f>
        <v>17.284610269931953</v>
      </c>
      <c r="T40" s="199">
        <f t="shared" si="77"/>
        <v>28.545991886596937</v>
      </c>
      <c r="U40" s="199">
        <f t="shared" si="77"/>
        <v>29.042134954952061</v>
      </c>
      <c r="V40" s="199">
        <f t="shared" si="77"/>
        <v>42.456165022326253</v>
      </c>
      <c r="W40" s="199">
        <f t="shared" si="77"/>
        <v>41.011014719345354</v>
      </c>
      <c r="X40" s="199">
        <f t="shared" si="77"/>
        <v>25.44273932595631</v>
      </c>
      <c r="Y40" s="199">
        <f t="shared" si="77"/>
        <v>50.708981007244269</v>
      </c>
      <c r="Z40" s="200">
        <f t="shared" si="77"/>
        <v>72.702806984673899</v>
      </c>
      <c r="AA40" s="201">
        <f t="shared" si="77"/>
        <v>20.40451165248464</v>
      </c>
      <c r="AB40" s="199">
        <f t="shared" si="77"/>
        <v>34.28438343808191</v>
      </c>
      <c r="AC40" s="199">
        <f t="shared" si="77"/>
        <v>35.571578589009519</v>
      </c>
      <c r="AD40" s="199">
        <f t="shared" si="77"/>
        <v>50.227321626260753</v>
      </c>
      <c r="AE40" s="199">
        <f t="shared" si="77"/>
        <v>48.335828681384541</v>
      </c>
      <c r="AF40" s="199">
        <f t="shared" si="77"/>
        <v>30.95526838531735</v>
      </c>
      <c r="AG40" s="199">
        <f t="shared" si="77"/>
        <v>59.2146604530177</v>
      </c>
      <c r="AH40" s="199">
        <f t="shared" si="77"/>
        <v>86.299440541526565</v>
      </c>
      <c r="AI40" s="78">
        <v>2600</v>
      </c>
      <c r="AJ40" s="198">
        <f t="shared" ref="AJ40:AY40" si="78">AJ$24/1000*$AI40</f>
        <v>23.551485034538814</v>
      </c>
      <c r="AK40" s="199">
        <f t="shared" si="78"/>
        <v>40.541875735328944</v>
      </c>
      <c r="AL40" s="199">
        <f t="shared" si="78"/>
        <v>41.836728362121804</v>
      </c>
      <c r="AM40" s="199">
        <f t="shared" si="78"/>
        <v>57.401951092320395</v>
      </c>
      <c r="AN40" s="199">
        <f t="shared" si="78"/>
        <v>54.699313448046169</v>
      </c>
      <c r="AO40" s="199">
        <f t="shared" si="78"/>
        <v>36.260065457263295</v>
      </c>
      <c r="AP40" s="199">
        <f t="shared" si="78"/>
        <v>66.877288143143787</v>
      </c>
      <c r="AQ40" s="200">
        <f t="shared" si="78"/>
        <v>98.596600232669132</v>
      </c>
      <c r="AR40" s="201">
        <f t="shared" si="78"/>
        <v>33.421775617488223</v>
      </c>
      <c r="AS40" s="199">
        <f t="shared" si="78"/>
        <v>56.427982010257935</v>
      </c>
      <c r="AT40" s="199">
        <f t="shared" si="78"/>
        <v>57.00691475968015</v>
      </c>
      <c r="AU40" s="199">
        <f t="shared" si="78"/>
        <v>75.275950484835676</v>
      </c>
      <c r="AV40" s="199">
        <f t="shared" si="78"/>
        <v>66.937834761917657</v>
      </c>
      <c r="AW40" s="199">
        <f t="shared" si="78"/>
        <v>50.189948535454917</v>
      </c>
      <c r="AX40" s="199">
        <f t="shared" si="78"/>
        <v>84.99307870571208</v>
      </c>
      <c r="AY40" s="199">
        <f t="shared" si="78"/>
        <v>126.71774786566627</v>
      </c>
    </row>
    <row r="41" spans="1:51" ht="15.75" customHeight="1" x14ac:dyDescent="0.3">
      <c r="A41" s="51">
        <v>2700</v>
      </c>
      <c r="B41" s="186">
        <f t="shared" ref="B41:Q41" si="79">B$24/1000*$A41</f>
        <v>10.1612845340207</v>
      </c>
      <c r="C41" s="187">
        <f t="shared" si="79"/>
        <v>17.852297531454951</v>
      </c>
      <c r="D41" s="187">
        <f t="shared" si="79"/>
        <v>17.379888633549683</v>
      </c>
      <c r="E41" s="187">
        <f t="shared" si="79"/>
        <v>28.295204237957545</v>
      </c>
      <c r="F41" s="187">
        <f t="shared" si="79"/>
        <v>23.071571235415021</v>
      </c>
      <c r="G41" s="187">
        <f t="shared" si="79"/>
        <v>14.951849975300892</v>
      </c>
      <c r="H41" s="187">
        <f t="shared" si="79"/>
        <v>29.389740915184944</v>
      </c>
      <c r="I41" s="188">
        <f t="shared" si="79"/>
        <v>45.116962293118071</v>
      </c>
      <c r="J41" s="189">
        <f t="shared" si="79"/>
        <v>14.732255078846517</v>
      </c>
      <c r="K41" s="187">
        <f t="shared" si="79"/>
        <v>23.320456352722733</v>
      </c>
      <c r="L41" s="187">
        <f t="shared" si="79"/>
        <v>23.200022486857652</v>
      </c>
      <c r="M41" s="187">
        <f t="shared" si="79"/>
        <v>35.4016689211063</v>
      </c>
      <c r="N41" s="187">
        <f t="shared" si="79"/>
        <v>34.094490257931668</v>
      </c>
      <c r="O41" s="187">
        <f t="shared" si="79"/>
        <v>20.523475182748218</v>
      </c>
      <c r="P41" s="187">
        <f t="shared" si="79"/>
        <v>42.88904792528448</v>
      </c>
      <c r="Q41" s="187">
        <f t="shared" si="79"/>
        <v>60.126217967143283</v>
      </c>
      <c r="R41" s="51">
        <v>2700</v>
      </c>
      <c r="S41" s="186">
        <f t="shared" ref="S41:AH41" si="80">S$24/1000*$R41</f>
        <v>17.949402972621641</v>
      </c>
      <c r="T41" s="187">
        <f t="shared" si="80"/>
        <v>29.643914651466051</v>
      </c>
      <c r="U41" s="187">
        <f t="shared" si="80"/>
        <v>30.15914014552714</v>
      </c>
      <c r="V41" s="187">
        <f t="shared" si="80"/>
        <v>44.089094446261882</v>
      </c>
      <c r="W41" s="187">
        <f t="shared" si="80"/>
        <v>42.588361439320174</v>
      </c>
      <c r="X41" s="187">
        <f t="shared" si="80"/>
        <v>26.421306223108473</v>
      </c>
      <c r="Y41" s="187">
        <f t="shared" si="80"/>
        <v>52.659326430599819</v>
      </c>
      <c r="Z41" s="188">
        <f t="shared" si="80"/>
        <v>75.499068791776736</v>
      </c>
      <c r="AA41" s="189">
        <f t="shared" si="80"/>
        <v>21.189300562195587</v>
      </c>
      <c r="AB41" s="187">
        <f t="shared" si="80"/>
        <v>35.603013570315831</v>
      </c>
      <c r="AC41" s="187">
        <f t="shared" si="80"/>
        <v>36.939716227048351</v>
      </c>
      <c r="AD41" s="187">
        <f t="shared" si="80"/>
        <v>52.159141688809243</v>
      </c>
      <c r="AE41" s="187">
        <f t="shared" si="80"/>
        <v>50.194899015283951</v>
      </c>
      <c r="AF41" s="187">
        <f t="shared" si="80"/>
        <v>32.145855630906475</v>
      </c>
      <c r="AG41" s="187">
        <f t="shared" si="80"/>
        <v>61.492147393518387</v>
      </c>
      <c r="AH41" s="187">
        <f t="shared" si="80"/>
        <v>89.618649793123751</v>
      </c>
      <c r="AI41" s="51">
        <v>2700</v>
      </c>
      <c r="AJ41" s="186">
        <f t="shared" ref="AJ41:AY41" si="81">AJ$24/1000*$AI41</f>
        <v>24.457311382021075</v>
      </c>
      <c r="AK41" s="187">
        <f t="shared" si="81"/>
        <v>42.10117864822621</v>
      </c>
      <c r="AL41" s="187">
        <f t="shared" si="81"/>
        <v>43.445833299126484</v>
      </c>
      <c r="AM41" s="187">
        <f t="shared" si="81"/>
        <v>59.609718442025027</v>
      </c>
      <c r="AN41" s="187">
        <f t="shared" si="81"/>
        <v>56.803133196047945</v>
      </c>
      <c r="AO41" s="187">
        <f t="shared" si="81"/>
        <v>37.654683359465729</v>
      </c>
      <c r="AP41" s="187">
        <f t="shared" si="81"/>
        <v>69.449491533264705</v>
      </c>
      <c r="AQ41" s="188">
        <f t="shared" si="81"/>
        <v>102.38877716469486</v>
      </c>
      <c r="AR41" s="189">
        <f t="shared" si="81"/>
        <v>34.707228525853154</v>
      </c>
      <c r="AS41" s="187">
        <f t="shared" si="81"/>
        <v>58.598289010652472</v>
      </c>
      <c r="AT41" s="187">
        <f t="shared" si="81"/>
        <v>59.199488404283237</v>
      </c>
      <c r="AU41" s="187">
        <f t="shared" si="81"/>
        <v>78.171179349637043</v>
      </c>
      <c r="AV41" s="187">
        <f t="shared" si="81"/>
        <v>69.512366868145264</v>
      </c>
      <c r="AW41" s="187">
        <f t="shared" si="81"/>
        <v>52.120331171433953</v>
      </c>
      <c r="AX41" s="187">
        <f t="shared" si="81"/>
        <v>88.262043271316386</v>
      </c>
      <c r="AY41" s="187">
        <f t="shared" si="81"/>
        <v>131.59150739896114</v>
      </c>
    </row>
    <row r="42" spans="1:51" ht="15.75" customHeight="1" x14ac:dyDescent="0.3">
      <c r="A42" s="57">
        <v>2800</v>
      </c>
      <c r="B42" s="190">
        <f t="shared" ref="B42:Q42" si="82">B$24/1000*$A42</f>
        <v>10.537628405651096</v>
      </c>
      <c r="C42" s="191">
        <f t="shared" si="82"/>
        <v>18.513493736323653</v>
      </c>
      <c r="D42" s="191">
        <f t="shared" si="82"/>
        <v>18.02358821257004</v>
      </c>
      <c r="E42" s="191">
        <f t="shared" si="82"/>
        <v>29.343174765289305</v>
      </c>
      <c r="F42" s="191">
        <f t="shared" si="82"/>
        <v>23.926073873763727</v>
      </c>
      <c r="G42" s="191">
        <f t="shared" si="82"/>
        <v>15.505622196608332</v>
      </c>
      <c r="H42" s="191">
        <f t="shared" si="82"/>
        <v>30.478249837969571</v>
      </c>
      <c r="I42" s="192">
        <f t="shared" si="82"/>
        <v>46.787960896566894</v>
      </c>
      <c r="J42" s="193">
        <f t="shared" si="82"/>
        <v>15.277894155840833</v>
      </c>
      <c r="K42" s="191">
        <f t="shared" si="82"/>
        <v>24.18417695837913</v>
      </c>
      <c r="L42" s="191">
        <f t="shared" si="82"/>
        <v>24.05928257896349</v>
      </c>
      <c r="M42" s="191">
        <f t="shared" si="82"/>
        <v>36.712841844110237</v>
      </c>
      <c r="N42" s="191">
        <f t="shared" si="82"/>
        <v>35.357249156373584</v>
      </c>
      <c r="O42" s="191">
        <f t="shared" si="82"/>
        <v>21.283603893220373</v>
      </c>
      <c r="P42" s="191">
        <f t="shared" si="82"/>
        <v>44.477531181776499</v>
      </c>
      <c r="Q42" s="191">
        <f t="shared" si="82"/>
        <v>62.353114928889326</v>
      </c>
      <c r="R42" s="57">
        <v>2800</v>
      </c>
      <c r="S42" s="190">
        <f t="shared" ref="S42:AH42" si="83">S$24/1000*$R42</f>
        <v>18.614195675311333</v>
      </c>
      <c r="T42" s="191">
        <f t="shared" si="83"/>
        <v>30.741837416335162</v>
      </c>
      <c r="U42" s="191">
        <f t="shared" si="83"/>
        <v>31.276145336102218</v>
      </c>
      <c r="V42" s="191">
        <f t="shared" si="83"/>
        <v>45.722023870197503</v>
      </c>
      <c r="W42" s="191">
        <f t="shared" si="83"/>
        <v>44.165708159295001</v>
      </c>
      <c r="X42" s="191">
        <f t="shared" si="83"/>
        <v>27.39987312026064</v>
      </c>
      <c r="Y42" s="191">
        <f t="shared" si="83"/>
        <v>54.609671853955362</v>
      </c>
      <c r="Z42" s="192">
        <f t="shared" si="83"/>
        <v>78.295330598879573</v>
      </c>
      <c r="AA42" s="193">
        <f t="shared" si="83"/>
        <v>21.974089471906534</v>
      </c>
      <c r="AB42" s="191">
        <f t="shared" si="83"/>
        <v>36.921643702549751</v>
      </c>
      <c r="AC42" s="191">
        <f t="shared" si="83"/>
        <v>38.307853865087175</v>
      </c>
      <c r="AD42" s="191">
        <f t="shared" si="83"/>
        <v>54.090961751357732</v>
      </c>
      <c r="AE42" s="191">
        <f t="shared" si="83"/>
        <v>52.053969349183355</v>
      </c>
      <c r="AF42" s="191">
        <f t="shared" si="83"/>
        <v>33.336442876495603</v>
      </c>
      <c r="AG42" s="191">
        <f t="shared" si="83"/>
        <v>63.769634334019067</v>
      </c>
      <c r="AH42" s="191">
        <f t="shared" si="83"/>
        <v>92.937859044720923</v>
      </c>
      <c r="AI42" s="57">
        <v>2800</v>
      </c>
      <c r="AJ42" s="190">
        <f t="shared" ref="AJ42:AY42" si="84">AJ$24/1000*$AI42</f>
        <v>25.36313772950334</v>
      </c>
      <c r="AK42" s="191">
        <f t="shared" si="84"/>
        <v>43.660481561123476</v>
      </c>
      <c r="AL42" s="191">
        <f t="shared" si="84"/>
        <v>45.054938236131171</v>
      </c>
      <c r="AM42" s="191">
        <f t="shared" si="84"/>
        <v>61.817485791729659</v>
      </c>
      <c r="AN42" s="191">
        <f t="shared" si="84"/>
        <v>58.906952944049721</v>
      </c>
      <c r="AO42" s="191">
        <f t="shared" si="84"/>
        <v>39.049301261668163</v>
      </c>
      <c r="AP42" s="191">
        <f t="shared" si="84"/>
        <v>72.021694923385624</v>
      </c>
      <c r="AQ42" s="192">
        <f t="shared" si="84"/>
        <v>106.1809540967206</v>
      </c>
      <c r="AR42" s="193">
        <f t="shared" si="84"/>
        <v>35.992681434218085</v>
      </c>
      <c r="AS42" s="191">
        <f t="shared" si="84"/>
        <v>60.768596011047009</v>
      </c>
      <c r="AT42" s="191">
        <f t="shared" si="84"/>
        <v>61.392062048886316</v>
      </c>
      <c r="AU42" s="191">
        <f t="shared" si="84"/>
        <v>81.066408214438425</v>
      </c>
      <c r="AV42" s="191">
        <f t="shared" si="84"/>
        <v>72.086898974372858</v>
      </c>
      <c r="AW42" s="191">
        <f t="shared" si="84"/>
        <v>54.05071380741299</v>
      </c>
      <c r="AX42" s="191">
        <f t="shared" si="84"/>
        <v>91.531007836920693</v>
      </c>
      <c r="AY42" s="191">
        <f t="shared" si="84"/>
        <v>136.46526693225599</v>
      </c>
    </row>
    <row r="43" spans="1:51" ht="15.75" customHeight="1" x14ac:dyDescent="0.3">
      <c r="A43" s="51">
        <v>2900</v>
      </c>
      <c r="B43" s="186">
        <f t="shared" ref="B43:Q43" si="85">B$24/1000*$A43</f>
        <v>10.913972277281493</v>
      </c>
      <c r="C43" s="187">
        <f t="shared" si="85"/>
        <v>19.174689941192355</v>
      </c>
      <c r="D43" s="187">
        <f t="shared" si="85"/>
        <v>18.6672877915904</v>
      </c>
      <c r="E43" s="187">
        <f t="shared" si="85"/>
        <v>30.391145292621065</v>
      </c>
      <c r="F43" s="187">
        <f t="shared" si="85"/>
        <v>24.780576512112429</v>
      </c>
      <c r="G43" s="187">
        <f t="shared" si="85"/>
        <v>16.059394417915772</v>
      </c>
      <c r="H43" s="187">
        <f t="shared" si="85"/>
        <v>31.566758760754198</v>
      </c>
      <c r="I43" s="188">
        <f t="shared" si="85"/>
        <v>48.458959500015709</v>
      </c>
      <c r="J43" s="189">
        <f t="shared" si="85"/>
        <v>15.823533232835148</v>
      </c>
      <c r="K43" s="187">
        <f t="shared" si="85"/>
        <v>25.04789756403553</v>
      </c>
      <c r="L43" s="187">
        <f t="shared" si="85"/>
        <v>24.918542671069332</v>
      </c>
      <c r="M43" s="187">
        <f t="shared" si="85"/>
        <v>38.024014767114174</v>
      </c>
      <c r="N43" s="187">
        <f t="shared" si="85"/>
        <v>36.6200080548155</v>
      </c>
      <c r="O43" s="187">
        <f t="shared" si="85"/>
        <v>22.043732603692529</v>
      </c>
      <c r="P43" s="187">
        <f t="shared" si="85"/>
        <v>46.066014438268517</v>
      </c>
      <c r="Q43" s="187">
        <f t="shared" si="85"/>
        <v>64.580011890635376</v>
      </c>
      <c r="R43" s="51">
        <v>2900</v>
      </c>
      <c r="S43" s="186">
        <f t="shared" ref="S43:AH43" si="86">S$24/1000*$R43</f>
        <v>19.278988378001024</v>
      </c>
      <c r="T43" s="187">
        <f t="shared" si="86"/>
        <v>31.839760181204277</v>
      </c>
      <c r="U43" s="187">
        <f t="shared" si="86"/>
        <v>32.393150526677296</v>
      </c>
      <c r="V43" s="187">
        <f t="shared" si="86"/>
        <v>47.354953294133125</v>
      </c>
      <c r="W43" s="187">
        <f t="shared" si="86"/>
        <v>45.74305487926982</v>
      </c>
      <c r="X43" s="187">
        <f t="shared" si="86"/>
        <v>28.378440017412807</v>
      </c>
      <c r="Y43" s="187">
        <f t="shared" si="86"/>
        <v>56.560017277310912</v>
      </c>
      <c r="Z43" s="188">
        <f t="shared" si="86"/>
        <v>81.091592405982425</v>
      </c>
      <c r="AA43" s="189">
        <f t="shared" si="86"/>
        <v>22.758878381617482</v>
      </c>
      <c r="AB43" s="187">
        <f t="shared" si="86"/>
        <v>38.240273834783672</v>
      </c>
      <c r="AC43" s="187">
        <f t="shared" si="86"/>
        <v>39.675991503125999</v>
      </c>
      <c r="AD43" s="187">
        <f t="shared" si="86"/>
        <v>56.022781813906221</v>
      </c>
      <c r="AE43" s="187">
        <f t="shared" si="86"/>
        <v>53.913039683082758</v>
      </c>
      <c r="AF43" s="187">
        <f t="shared" si="86"/>
        <v>34.527030122084732</v>
      </c>
      <c r="AG43" s="187">
        <f t="shared" si="86"/>
        <v>66.047121274519739</v>
      </c>
      <c r="AH43" s="187">
        <f t="shared" si="86"/>
        <v>96.257068296318096</v>
      </c>
      <c r="AI43" s="51">
        <v>2900</v>
      </c>
      <c r="AJ43" s="186">
        <f t="shared" ref="AJ43:AY43" si="87">AJ$24/1000*$AI43</f>
        <v>26.268964076985601</v>
      </c>
      <c r="AK43" s="187">
        <f t="shared" si="87"/>
        <v>45.219784474020742</v>
      </c>
      <c r="AL43" s="187">
        <f t="shared" si="87"/>
        <v>46.664043173135859</v>
      </c>
      <c r="AM43" s="187">
        <f t="shared" si="87"/>
        <v>64.025253141434291</v>
      </c>
      <c r="AN43" s="187">
        <f t="shared" si="87"/>
        <v>61.010772692051496</v>
      </c>
      <c r="AO43" s="187">
        <f t="shared" si="87"/>
        <v>40.443919163870596</v>
      </c>
      <c r="AP43" s="187">
        <f t="shared" si="87"/>
        <v>74.593898313506543</v>
      </c>
      <c r="AQ43" s="188">
        <f t="shared" si="87"/>
        <v>109.97313102874634</v>
      </c>
      <c r="AR43" s="189">
        <f t="shared" si="87"/>
        <v>37.278134342583016</v>
      </c>
      <c r="AS43" s="187">
        <f t="shared" si="87"/>
        <v>62.938903011441539</v>
      </c>
      <c r="AT43" s="187">
        <f t="shared" si="87"/>
        <v>63.584635693489403</v>
      </c>
      <c r="AU43" s="187">
        <f t="shared" si="87"/>
        <v>83.961637079239793</v>
      </c>
      <c r="AV43" s="187">
        <f t="shared" si="87"/>
        <v>74.661431080600465</v>
      </c>
      <c r="AW43" s="187">
        <f t="shared" si="87"/>
        <v>55.981096443392026</v>
      </c>
      <c r="AX43" s="187">
        <f t="shared" si="87"/>
        <v>94.799972402525</v>
      </c>
      <c r="AY43" s="187">
        <f t="shared" si="87"/>
        <v>141.33902646555083</v>
      </c>
    </row>
    <row r="44" spans="1:51" ht="15.75" customHeight="1" x14ac:dyDescent="0.3">
      <c r="A44" s="91">
        <v>3000</v>
      </c>
      <c r="B44" s="202">
        <f t="shared" ref="B44:Q44" si="88">B$24/1000*$A44</f>
        <v>11.29031614891189</v>
      </c>
      <c r="C44" s="207">
        <f t="shared" si="88"/>
        <v>19.835886146061057</v>
      </c>
      <c r="D44" s="207">
        <f t="shared" si="88"/>
        <v>19.310987370610757</v>
      </c>
      <c r="E44" s="207">
        <f t="shared" si="88"/>
        <v>31.439115819952825</v>
      </c>
      <c r="F44" s="207">
        <f t="shared" si="88"/>
        <v>25.635079150461134</v>
      </c>
      <c r="G44" s="207">
        <f t="shared" si="88"/>
        <v>16.613166639223213</v>
      </c>
      <c r="H44" s="207">
        <f t="shared" si="88"/>
        <v>32.655267683538824</v>
      </c>
      <c r="I44" s="208">
        <f t="shared" si="88"/>
        <v>50.129958103464524</v>
      </c>
      <c r="J44" s="209">
        <f t="shared" si="88"/>
        <v>16.369172309829462</v>
      </c>
      <c r="K44" s="207">
        <f t="shared" si="88"/>
        <v>25.911618169691927</v>
      </c>
      <c r="L44" s="207">
        <f t="shared" si="88"/>
        <v>25.77780276317517</v>
      </c>
      <c r="M44" s="207">
        <f t="shared" si="88"/>
        <v>39.335187690118111</v>
      </c>
      <c r="N44" s="207">
        <f t="shared" si="88"/>
        <v>37.882766953257409</v>
      </c>
      <c r="O44" s="207">
        <f t="shared" si="88"/>
        <v>22.803861314164685</v>
      </c>
      <c r="P44" s="207">
        <f t="shared" si="88"/>
        <v>47.654497694760536</v>
      </c>
      <c r="Q44" s="207">
        <f t="shared" si="88"/>
        <v>66.806908852381426</v>
      </c>
      <c r="R44" s="91">
        <v>3000</v>
      </c>
      <c r="S44" s="202">
        <f t="shared" ref="S44:AH44" si="89">S$24/1000*$R44</f>
        <v>19.943781080690712</v>
      </c>
      <c r="T44" s="207">
        <f t="shared" si="89"/>
        <v>32.937682946073387</v>
      </c>
      <c r="U44" s="207">
        <f t="shared" si="89"/>
        <v>33.510155717252374</v>
      </c>
      <c r="V44" s="207">
        <f t="shared" si="89"/>
        <v>48.987882718068754</v>
      </c>
      <c r="W44" s="207">
        <f t="shared" si="89"/>
        <v>47.32040159924464</v>
      </c>
      <c r="X44" s="207">
        <f t="shared" si="89"/>
        <v>29.357006914564973</v>
      </c>
      <c r="Y44" s="207">
        <f t="shared" si="89"/>
        <v>58.510362700666462</v>
      </c>
      <c r="Z44" s="208">
        <f t="shared" si="89"/>
        <v>83.887854213085262</v>
      </c>
      <c r="AA44" s="209">
        <f t="shared" si="89"/>
        <v>23.543667291328433</v>
      </c>
      <c r="AB44" s="207">
        <f t="shared" si="89"/>
        <v>39.558903967017592</v>
      </c>
      <c r="AC44" s="207">
        <f t="shared" si="89"/>
        <v>41.044129141164831</v>
      </c>
      <c r="AD44" s="207">
        <f t="shared" si="89"/>
        <v>57.95460187645471</v>
      </c>
      <c r="AE44" s="207">
        <f t="shared" si="89"/>
        <v>55.772110016982168</v>
      </c>
      <c r="AF44" s="207">
        <f t="shared" si="89"/>
        <v>35.717617367673867</v>
      </c>
      <c r="AG44" s="207">
        <f t="shared" si="89"/>
        <v>68.324608215020433</v>
      </c>
      <c r="AH44" s="207">
        <f t="shared" si="89"/>
        <v>99.576277547915268</v>
      </c>
      <c r="AI44" s="91">
        <v>3000</v>
      </c>
      <c r="AJ44" s="202">
        <f t="shared" ref="AJ44:AY44" si="90">AJ$24/1000*$AI44</f>
        <v>27.174790424467862</v>
      </c>
      <c r="AK44" s="207">
        <f t="shared" si="90"/>
        <v>46.779087386918015</v>
      </c>
      <c r="AL44" s="207">
        <f t="shared" si="90"/>
        <v>48.273148110140539</v>
      </c>
      <c r="AM44" s="207">
        <f t="shared" si="90"/>
        <v>66.233020491138916</v>
      </c>
      <c r="AN44" s="207">
        <f t="shared" si="90"/>
        <v>63.114592440053272</v>
      </c>
      <c r="AO44" s="207">
        <f t="shared" si="90"/>
        <v>41.83853706607303</v>
      </c>
      <c r="AP44" s="207">
        <f t="shared" si="90"/>
        <v>77.166101703627447</v>
      </c>
      <c r="AQ44" s="208">
        <f t="shared" si="90"/>
        <v>113.76530796077206</v>
      </c>
      <c r="AR44" s="209">
        <f t="shared" si="90"/>
        <v>38.563587250947947</v>
      </c>
      <c r="AS44" s="207">
        <f t="shared" si="90"/>
        <v>65.109210011836083</v>
      </c>
      <c r="AT44" s="207">
        <f t="shared" si="90"/>
        <v>65.77720933809249</v>
      </c>
      <c r="AU44" s="207">
        <f t="shared" si="90"/>
        <v>86.856865944041161</v>
      </c>
      <c r="AV44" s="207">
        <f t="shared" si="90"/>
        <v>77.235963186828073</v>
      </c>
      <c r="AW44" s="207">
        <f t="shared" si="90"/>
        <v>57.911479079371063</v>
      </c>
      <c r="AX44" s="207">
        <f t="shared" si="90"/>
        <v>98.068936968129321</v>
      </c>
      <c r="AY44" s="207">
        <f t="shared" si="90"/>
        <v>146.2127859988457</v>
      </c>
    </row>
    <row r="45" spans="1:51" ht="15.75" customHeight="1" x14ac:dyDescent="0.3">
      <c r="A45" s="98">
        <v>3100</v>
      </c>
      <c r="B45" s="203">
        <f t="shared" ref="B45:Q45" si="91">B$24/1000*$A45</f>
        <v>11.666660020542286</v>
      </c>
      <c r="C45" s="204">
        <f t="shared" si="91"/>
        <v>20.497082350929759</v>
      </c>
      <c r="D45" s="204">
        <f t="shared" si="91"/>
        <v>19.954686949631117</v>
      </c>
      <c r="E45" s="204">
        <f t="shared" si="91"/>
        <v>32.487086347284588</v>
      </c>
      <c r="F45" s="204">
        <f t="shared" si="91"/>
        <v>26.48958178880984</v>
      </c>
      <c r="G45" s="204">
        <f t="shared" si="91"/>
        <v>17.166938860530653</v>
      </c>
      <c r="H45" s="204">
        <f t="shared" si="91"/>
        <v>33.743776606323451</v>
      </c>
      <c r="I45" s="205">
        <f t="shared" si="91"/>
        <v>51.800956706913347</v>
      </c>
      <c r="J45" s="206">
        <f t="shared" si="91"/>
        <v>16.914811386823779</v>
      </c>
      <c r="K45" s="204">
        <f t="shared" si="91"/>
        <v>26.775338775348324</v>
      </c>
      <c r="L45" s="204">
        <f t="shared" si="91"/>
        <v>26.637062855281009</v>
      </c>
      <c r="M45" s="204">
        <f t="shared" si="91"/>
        <v>40.646360613122049</v>
      </c>
      <c r="N45" s="204">
        <f t="shared" si="91"/>
        <v>39.145525851699325</v>
      </c>
      <c r="O45" s="204">
        <f t="shared" si="91"/>
        <v>23.563990024636844</v>
      </c>
      <c r="P45" s="204">
        <f t="shared" si="91"/>
        <v>49.242980951252555</v>
      </c>
      <c r="Q45" s="204">
        <f t="shared" si="91"/>
        <v>69.033805814127476</v>
      </c>
      <c r="R45" s="98">
        <v>3100</v>
      </c>
      <c r="S45" s="203">
        <f t="shared" ref="S45:AH45" si="92">S$24/1000*$R45</f>
        <v>20.608573783380404</v>
      </c>
      <c r="T45" s="204">
        <f t="shared" si="92"/>
        <v>34.035605710942505</v>
      </c>
      <c r="U45" s="204">
        <f t="shared" si="92"/>
        <v>34.627160907827459</v>
      </c>
      <c r="V45" s="204">
        <f t="shared" si="92"/>
        <v>50.620812142004382</v>
      </c>
      <c r="W45" s="204">
        <f t="shared" si="92"/>
        <v>48.89774831921946</v>
      </c>
      <c r="X45" s="204">
        <f t="shared" si="92"/>
        <v>30.335573811717136</v>
      </c>
      <c r="Y45" s="204">
        <f t="shared" si="92"/>
        <v>60.460708124022013</v>
      </c>
      <c r="Z45" s="205">
        <f t="shared" si="92"/>
        <v>86.6841160201881</v>
      </c>
      <c r="AA45" s="206">
        <f t="shared" si="92"/>
        <v>24.32845620103938</v>
      </c>
      <c r="AB45" s="204">
        <f t="shared" si="92"/>
        <v>40.877534099251505</v>
      </c>
      <c r="AC45" s="204">
        <f t="shared" si="92"/>
        <v>42.412266779203655</v>
      </c>
      <c r="AD45" s="204">
        <f t="shared" si="92"/>
        <v>59.886421939003206</v>
      </c>
      <c r="AE45" s="204">
        <f t="shared" si="92"/>
        <v>57.631180350881571</v>
      </c>
      <c r="AF45" s="204">
        <f t="shared" si="92"/>
        <v>36.908204613262996</v>
      </c>
      <c r="AG45" s="204">
        <f t="shared" si="92"/>
        <v>70.602095155521113</v>
      </c>
      <c r="AH45" s="204">
        <f t="shared" si="92"/>
        <v>102.89548679951245</v>
      </c>
      <c r="AI45" s="98">
        <v>3100</v>
      </c>
      <c r="AJ45" s="203">
        <f t="shared" ref="AJ45:AY45" si="93">AJ$24/1000*$AI45</f>
        <v>28.080616771950126</v>
      </c>
      <c r="AK45" s="204">
        <f t="shared" si="93"/>
        <v>48.338390299815281</v>
      </c>
      <c r="AL45" s="204">
        <f t="shared" si="93"/>
        <v>49.882253047145227</v>
      </c>
      <c r="AM45" s="204">
        <f t="shared" si="93"/>
        <v>68.440787840843555</v>
      </c>
      <c r="AN45" s="204">
        <f t="shared" si="93"/>
        <v>65.218412188055041</v>
      </c>
      <c r="AO45" s="204">
        <f t="shared" si="93"/>
        <v>43.233154968275464</v>
      </c>
      <c r="AP45" s="204">
        <f t="shared" si="93"/>
        <v>79.738305093748366</v>
      </c>
      <c r="AQ45" s="205">
        <f t="shared" si="93"/>
        <v>117.5574848927978</v>
      </c>
      <c r="AR45" s="206">
        <f t="shared" si="93"/>
        <v>39.849040159312878</v>
      </c>
      <c r="AS45" s="204">
        <f t="shared" si="93"/>
        <v>67.279517012230613</v>
      </c>
      <c r="AT45" s="204">
        <f t="shared" si="93"/>
        <v>67.969782982695563</v>
      </c>
      <c r="AU45" s="204">
        <f t="shared" si="93"/>
        <v>89.752094808842543</v>
      </c>
      <c r="AV45" s="204">
        <f t="shared" si="93"/>
        <v>79.810495293055666</v>
      </c>
      <c r="AW45" s="204">
        <f t="shared" si="93"/>
        <v>59.841861715350099</v>
      </c>
      <c r="AX45" s="204">
        <f t="shared" si="93"/>
        <v>101.33790153373363</v>
      </c>
      <c r="AY45" s="204">
        <f t="shared" si="93"/>
        <v>151.08654553214055</v>
      </c>
    </row>
    <row r="46" spans="1:51" ht="15.75" customHeight="1" x14ac:dyDescent="0.3">
      <c r="A46" s="57">
        <v>3200</v>
      </c>
      <c r="B46" s="190">
        <f t="shared" ref="B46:Q46" si="94">B$24/1000*$A46</f>
        <v>12.043003892172683</v>
      </c>
      <c r="C46" s="191">
        <f t="shared" si="94"/>
        <v>21.158278555798461</v>
      </c>
      <c r="D46" s="191">
        <f t="shared" si="94"/>
        <v>20.598386528651474</v>
      </c>
      <c r="E46" s="191">
        <f t="shared" si="94"/>
        <v>33.535056874616345</v>
      </c>
      <c r="F46" s="191">
        <f t="shared" si="94"/>
        <v>27.344084427158542</v>
      </c>
      <c r="G46" s="191">
        <f t="shared" si="94"/>
        <v>17.720711081838093</v>
      </c>
      <c r="H46" s="191">
        <f t="shared" si="94"/>
        <v>34.832285529108084</v>
      </c>
      <c r="I46" s="192">
        <f t="shared" si="94"/>
        <v>53.471955310362162</v>
      </c>
      <c r="J46" s="193">
        <f t="shared" si="94"/>
        <v>17.460450463818095</v>
      </c>
      <c r="K46" s="191">
        <f t="shared" si="94"/>
        <v>27.639059381004721</v>
      </c>
      <c r="L46" s="191">
        <f t="shared" si="94"/>
        <v>27.496322947386847</v>
      </c>
      <c r="M46" s="191">
        <f t="shared" si="94"/>
        <v>41.957533536125986</v>
      </c>
      <c r="N46" s="191">
        <f t="shared" si="94"/>
        <v>40.408284750141235</v>
      </c>
      <c r="O46" s="191">
        <f t="shared" si="94"/>
        <v>24.324118735109</v>
      </c>
      <c r="P46" s="191">
        <f t="shared" si="94"/>
        <v>50.831464207744567</v>
      </c>
      <c r="Q46" s="191">
        <f t="shared" si="94"/>
        <v>71.260702775873526</v>
      </c>
      <c r="R46" s="57">
        <v>3200</v>
      </c>
      <c r="S46" s="190">
        <f t="shared" ref="S46:AH46" si="95">S$24/1000*$R46</f>
        <v>21.273366486070096</v>
      </c>
      <c r="T46" s="191">
        <f t="shared" si="95"/>
        <v>35.133528475811616</v>
      </c>
      <c r="U46" s="191">
        <f t="shared" si="95"/>
        <v>35.744166098402538</v>
      </c>
      <c r="V46" s="191">
        <f t="shared" si="95"/>
        <v>52.253741565940004</v>
      </c>
      <c r="W46" s="191">
        <f t="shared" si="95"/>
        <v>50.475095039194287</v>
      </c>
      <c r="X46" s="191">
        <f t="shared" si="95"/>
        <v>31.314140708869303</v>
      </c>
      <c r="Y46" s="191">
        <f t="shared" si="95"/>
        <v>62.411053547377563</v>
      </c>
      <c r="Z46" s="192">
        <f t="shared" si="95"/>
        <v>89.480377827290951</v>
      </c>
      <c r="AA46" s="193">
        <f t="shared" si="95"/>
        <v>25.113245110750327</v>
      </c>
      <c r="AB46" s="191">
        <f t="shared" si="95"/>
        <v>42.196164231485426</v>
      </c>
      <c r="AC46" s="191">
        <f t="shared" si="95"/>
        <v>43.780404417242487</v>
      </c>
      <c r="AD46" s="191">
        <f t="shared" si="95"/>
        <v>61.818242001551695</v>
      </c>
      <c r="AE46" s="191">
        <f t="shared" si="95"/>
        <v>59.490250684780975</v>
      </c>
      <c r="AF46" s="191">
        <f t="shared" si="95"/>
        <v>38.098791858852124</v>
      </c>
      <c r="AG46" s="191">
        <f t="shared" si="95"/>
        <v>72.879582096021792</v>
      </c>
      <c r="AH46" s="191">
        <f t="shared" si="95"/>
        <v>106.21469605110963</v>
      </c>
      <c r="AI46" s="57">
        <v>3200</v>
      </c>
      <c r="AJ46" s="190">
        <f t="shared" ref="AJ46:AY46" si="96">AJ$24/1000*$AI46</f>
        <v>28.986443119432387</v>
      </c>
      <c r="AK46" s="191">
        <f t="shared" si="96"/>
        <v>49.897693212712547</v>
      </c>
      <c r="AL46" s="191">
        <f t="shared" si="96"/>
        <v>51.491357984149907</v>
      </c>
      <c r="AM46" s="191">
        <f t="shared" si="96"/>
        <v>70.64855519054818</v>
      </c>
      <c r="AN46" s="191">
        <f t="shared" si="96"/>
        <v>67.322231936056824</v>
      </c>
      <c r="AO46" s="191">
        <f t="shared" si="96"/>
        <v>44.627772870477898</v>
      </c>
      <c r="AP46" s="191">
        <f t="shared" si="96"/>
        <v>82.310508483869285</v>
      </c>
      <c r="AQ46" s="192">
        <f t="shared" si="96"/>
        <v>121.34966182482354</v>
      </c>
      <c r="AR46" s="193">
        <f t="shared" si="96"/>
        <v>41.134493067677816</v>
      </c>
      <c r="AS46" s="191">
        <f t="shared" si="96"/>
        <v>69.449824012625143</v>
      </c>
      <c r="AT46" s="191">
        <f t="shared" si="96"/>
        <v>70.162356627298649</v>
      </c>
      <c r="AU46" s="191">
        <f t="shared" si="96"/>
        <v>92.647323673643911</v>
      </c>
      <c r="AV46" s="191">
        <f t="shared" si="96"/>
        <v>82.385027399283274</v>
      </c>
      <c r="AW46" s="191">
        <f t="shared" si="96"/>
        <v>61.772244351329128</v>
      </c>
      <c r="AX46" s="191">
        <f t="shared" si="96"/>
        <v>104.60686609933794</v>
      </c>
      <c r="AY46" s="191">
        <f t="shared" si="96"/>
        <v>155.96030506543542</v>
      </c>
    </row>
    <row r="47" spans="1:51" ht="15.75" customHeight="1" x14ac:dyDescent="0.3">
      <c r="A47" s="51">
        <v>3300</v>
      </c>
      <c r="B47" s="186">
        <f t="shared" ref="B47:Q47" si="97">B$24/1000*$A47</f>
        <v>12.419347763803078</v>
      </c>
      <c r="C47" s="187">
        <f t="shared" si="97"/>
        <v>21.819474760667163</v>
      </c>
      <c r="D47" s="187">
        <f t="shared" si="97"/>
        <v>21.242086107671835</v>
      </c>
      <c r="E47" s="187">
        <f t="shared" si="97"/>
        <v>34.583027401948108</v>
      </c>
      <c r="F47" s="187">
        <f t="shared" si="97"/>
        <v>28.198587065507247</v>
      </c>
      <c r="G47" s="187">
        <f t="shared" si="97"/>
        <v>18.274483303145534</v>
      </c>
      <c r="H47" s="187">
        <f t="shared" si="97"/>
        <v>35.920794451892711</v>
      </c>
      <c r="I47" s="188">
        <f t="shared" si="97"/>
        <v>55.142953913810977</v>
      </c>
      <c r="J47" s="189">
        <f t="shared" si="97"/>
        <v>18.006089540812411</v>
      </c>
      <c r="K47" s="187">
        <f t="shared" si="97"/>
        <v>28.502779986661118</v>
      </c>
      <c r="L47" s="187">
        <f t="shared" si="97"/>
        <v>28.355583039492686</v>
      </c>
      <c r="M47" s="187">
        <f t="shared" si="97"/>
        <v>43.268706459129923</v>
      </c>
      <c r="N47" s="187">
        <f t="shared" si="97"/>
        <v>41.671043648583151</v>
      </c>
      <c r="O47" s="187">
        <f t="shared" si="97"/>
        <v>25.084247445581155</v>
      </c>
      <c r="P47" s="187">
        <f t="shared" si="97"/>
        <v>52.419947464236586</v>
      </c>
      <c r="Q47" s="187">
        <f t="shared" si="97"/>
        <v>73.487599737619561</v>
      </c>
      <c r="R47" s="51">
        <v>3300</v>
      </c>
      <c r="S47" s="186">
        <f t="shared" ref="S47:AH47" si="98">S$24/1000*$R47</f>
        <v>21.938159188759784</v>
      </c>
      <c r="T47" s="187">
        <f t="shared" si="98"/>
        <v>36.231451240680727</v>
      </c>
      <c r="U47" s="187">
        <f t="shared" si="98"/>
        <v>36.861171288977616</v>
      </c>
      <c r="V47" s="187">
        <f t="shared" si="98"/>
        <v>53.886670989875626</v>
      </c>
      <c r="W47" s="187">
        <f t="shared" si="98"/>
        <v>52.052441759169106</v>
      </c>
      <c r="X47" s="187">
        <f t="shared" si="98"/>
        <v>32.292707606021466</v>
      </c>
      <c r="Y47" s="187">
        <f t="shared" si="98"/>
        <v>64.361398970733106</v>
      </c>
      <c r="Z47" s="188">
        <f t="shared" si="98"/>
        <v>92.276639634393788</v>
      </c>
      <c r="AA47" s="189">
        <f t="shared" si="98"/>
        <v>25.898034020461274</v>
      </c>
      <c r="AB47" s="187">
        <f t="shared" si="98"/>
        <v>43.514794363719346</v>
      </c>
      <c r="AC47" s="187">
        <f t="shared" si="98"/>
        <v>45.148542055281311</v>
      </c>
      <c r="AD47" s="187">
        <f t="shared" si="98"/>
        <v>63.750062064100185</v>
      </c>
      <c r="AE47" s="187">
        <f t="shared" si="98"/>
        <v>61.349321018680385</v>
      </c>
      <c r="AF47" s="187">
        <f t="shared" si="98"/>
        <v>39.289379104441252</v>
      </c>
      <c r="AG47" s="187">
        <f t="shared" si="98"/>
        <v>75.157069036522472</v>
      </c>
      <c r="AH47" s="187">
        <f t="shared" si="98"/>
        <v>109.5339053027068</v>
      </c>
      <c r="AI47" s="51">
        <v>3300</v>
      </c>
      <c r="AJ47" s="186">
        <f t="shared" ref="AJ47:AY47" si="99">AJ$24/1000*$AI47</f>
        <v>29.892269466914648</v>
      </c>
      <c r="AK47" s="187">
        <f t="shared" si="99"/>
        <v>51.456996125609813</v>
      </c>
      <c r="AL47" s="187">
        <f t="shared" si="99"/>
        <v>53.100462921154595</v>
      </c>
      <c r="AM47" s="187">
        <f t="shared" si="99"/>
        <v>72.856322540252805</v>
      </c>
      <c r="AN47" s="187">
        <f t="shared" si="99"/>
        <v>69.426051684058592</v>
      </c>
      <c r="AO47" s="187">
        <f t="shared" si="99"/>
        <v>46.022390772680332</v>
      </c>
      <c r="AP47" s="187">
        <f t="shared" si="99"/>
        <v>84.882711873990203</v>
      </c>
      <c r="AQ47" s="188">
        <f t="shared" si="99"/>
        <v>125.14183875684928</v>
      </c>
      <c r="AR47" s="189">
        <f t="shared" si="99"/>
        <v>42.419945976042747</v>
      </c>
      <c r="AS47" s="187">
        <f t="shared" si="99"/>
        <v>71.620131013019687</v>
      </c>
      <c r="AT47" s="187">
        <f t="shared" si="99"/>
        <v>72.354930271901736</v>
      </c>
      <c r="AU47" s="187">
        <f t="shared" si="99"/>
        <v>95.542552538445278</v>
      </c>
      <c r="AV47" s="187">
        <f t="shared" si="99"/>
        <v>84.959559505510882</v>
      </c>
      <c r="AW47" s="187">
        <f t="shared" si="99"/>
        <v>63.702626987308165</v>
      </c>
      <c r="AX47" s="187">
        <f t="shared" si="99"/>
        <v>107.87583066494224</v>
      </c>
      <c r="AY47" s="187">
        <f t="shared" si="99"/>
        <v>160.83406459873027</v>
      </c>
    </row>
    <row r="48" spans="1:51" ht="15.75" customHeight="1" x14ac:dyDescent="0.3">
      <c r="A48" s="57">
        <v>3400</v>
      </c>
      <c r="B48" s="190">
        <f t="shared" ref="B48:Q48" si="100">B$24/1000*$A48</f>
        <v>12.795691635433474</v>
      </c>
      <c r="C48" s="191">
        <f t="shared" si="100"/>
        <v>22.480670965535865</v>
      </c>
      <c r="D48" s="191">
        <f t="shared" si="100"/>
        <v>21.885785686692191</v>
      </c>
      <c r="E48" s="191">
        <f t="shared" si="100"/>
        <v>35.630997929279872</v>
      </c>
      <c r="F48" s="191">
        <f t="shared" si="100"/>
        <v>29.053089703855953</v>
      </c>
      <c r="G48" s="191">
        <f t="shared" si="100"/>
        <v>18.828255524452974</v>
      </c>
      <c r="H48" s="191">
        <f t="shared" si="100"/>
        <v>37.009303374677337</v>
      </c>
      <c r="I48" s="192">
        <f t="shared" si="100"/>
        <v>56.8139525172598</v>
      </c>
      <c r="J48" s="193">
        <f t="shared" si="100"/>
        <v>18.551728617806724</v>
      </c>
      <c r="K48" s="191">
        <f t="shared" si="100"/>
        <v>29.366500592317518</v>
      </c>
      <c r="L48" s="191">
        <f t="shared" si="100"/>
        <v>29.214843131598524</v>
      </c>
      <c r="M48" s="191">
        <f t="shared" si="100"/>
        <v>44.579879382133861</v>
      </c>
      <c r="N48" s="191">
        <f t="shared" si="100"/>
        <v>42.933802547025067</v>
      </c>
      <c r="O48" s="191">
        <f t="shared" si="100"/>
        <v>25.844376156053311</v>
      </c>
      <c r="P48" s="191">
        <f t="shared" si="100"/>
        <v>54.008430720728605</v>
      </c>
      <c r="Q48" s="191">
        <f t="shared" si="100"/>
        <v>75.714496699365611</v>
      </c>
      <c r="R48" s="57">
        <v>3400</v>
      </c>
      <c r="S48" s="190">
        <f t="shared" ref="S48:AH48" si="101">S$24/1000*$R48</f>
        <v>22.602951891449475</v>
      </c>
      <c r="T48" s="191">
        <f t="shared" si="101"/>
        <v>37.329374005549838</v>
      </c>
      <c r="U48" s="191">
        <f t="shared" si="101"/>
        <v>37.978176479552694</v>
      </c>
      <c r="V48" s="191">
        <f t="shared" si="101"/>
        <v>55.519600413811254</v>
      </c>
      <c r="W48" s="191">
        <f t="shared" si="101"/>
        <v>53.629788479143926</v>
      </c>
      <c r="X48" s="191">
        <f t="shared" si="101"/>
        <v>33.271274503173636</v>
      </c>
      <c r="Y48" s="191">
        <f t="shared" si="101"/>
        <v>66.311744394088663</v>
      </c>
      <c r="Z48" s="192">
        <f t="shared" si="101"/>
        <v>95.072901441496626</v>
      </c>
      <c r="AA48" s="193">
        <f t="shared" si="101"/>
        <v>26.682822930172222</v>
      </c>
      <c r="AB48" s="191">
        <f t="shared" si="101"/>
        <v>44.833424495953267</v>
      </c>
      <c r="AC48" s="191">
        <f t="shared" si="101"/>
        <v>46.516679693320143</v>
      </c>
      <c r="AD48" s="191">
        <f t="shared" si="101"/>
        <v>65.681882126648674</v>
      </c>
      <c r="AE48" s="191">
        <f t="shared" si="101"/>
        <v>63.208391352579788</v>
      </c>
      <c r="AF48" s="191">
        <f t="shared" si="101"/>
        <v>40.479966350030381</v>
      </c>
      <c r="AG48" s="191">
        <f t="shared" si="101"/>
        <v>77.434555977023152</v>
      </c>
      <c r="AH48" s="191">
        <f t="shared" si="101"/>
        <v>112.85311455430397</v>
      </c>
      <c r="AI48" s="57">
        <v>3400</v>
      </c>
      <c r="AJ48" s="190">
        <f t="shared" ref="AJ48:AY48" si="102">AJ$24/1000*$AI48</f>
        <v>30.798095814396913</v>
      </c>
      <c r="AK48" s="191">
        <f t="shared" si="102"/>
        <v>53.016299038507078</v>
      </c>
      <c r="AL48" s="191">
        <f t="shared" si="102"/>
        <v>54.709567858159282</v>
      </c>
      <c r="AM48" s="191">
        <f t="shared" si="102"/>
        <v>75.064089889957444</v>
      </c>
      <c r="AN48" s="191">
        <f t="shared" si="102"/>
        <v>71.529871432060375</v>
      </c>
      <c r="AO48" s="191">
        <f t="shared" si="102"/>
        <v>47.417008674882766</v>
      </c>
      <c r="AP48" s="191">
        <f t="shared" si="102"/>
        <v>87.454915264111108</v>
      </c>
      <c r="AQ48" s="192">
        <f t="shared" si="102"/>
        <v>128.93401568887501</v>
      </c>
      <c r="AR48" s="193">
        <f t="shared" si="102"/>
        <v>43.705398884407678</v>
      </c>
      <c r="AS48" s="191">
        <f t="shared" si="102"/>
        <v>73.790438013414217</v>
      </c>
      <c r="AT48" s="191">
        <f t="shared" si="102"/>
        <v>74.547503916504809</v>
      </c>
      <c r="AU48" s="191">
        <f t="shared" si="102"/>
        <v>98.43778140324666</v>
      </c>
      <c r="AV48" s="191">
        <f t="shared" si="102"/>
        <v>87.534091611738475</v>
      </c>
      <c r="AW48" s="191">
        <f t="shared" si="102"/>
        <v>65.633009623287208</v>
      </c>
      <c r="AX48" s="191">
        <f t="shared" si="102"/>
        <v>111.14479523054656</v>
      </c>
      <c r="AY48" s="191">
        <f t="shared" si="102"/>
        <v>165.70782413202514</v>
      </c>
    </row>
    <row r="49" spans="1:51" ht="15.75" customHeight="1" x14ac:dyDescent="0.3">
      <c r="A49" s="65">
        <v>3500</v>
      </c>
      <c r="B49" s="194">
        <f t="shared" ref="B49:Q49" si="103">B$24/1000*$A49</f>
        <v>13.172035507063871</v>
      </c>
      <c r="C49" s="195">
        <f t="shared" si="103"/>
        <v>23.141867170404566</v>
      </c>
      <c r="D49" s="195">
        <f t="shared" si="103"/>
        <v>22.529485265712552</v>
      </c>
      <c r="E49" s="195">
        <f t="shared" si="103"/>
        <v>36.678968456611628</v>
      </c>
      <c r="F49" s="195">
        <f t="shared" si="103"/>
        <v>29.907592342204659</v>
      </c>
      <c r="G49" s="195">
        <f t="shared" si="103"/>
        <v>19.382027745760418</v>
      </c>
      <c r="H49" s="195">
        <f t="shared" si="103"/>
        <v>38.097812297461964</v>
      </c>
      <c r="I49" s="196">
        <f t="shared" si="103"/>
        <v>58.484951120708615</v>
      </c>
      <c r="J49" s="197">
        <f t="shared" si="103"/>
        <v>19.09736769480104</v>
      </c>
      <c r="K49" s="195">
        <f t="shared" si="103"/>
        <v>30.230221197973915</v>
      </c>
      <c r="L49" s="195">
        <f t="shared" si="103"/>
        <v>30.074103223704366</v>
      </c>
      <c r="M49" s="195">
        <f t="shared" si="103"/>
        <v>45.891052305137798</v>
      </c>
      <c r="N49" s="195">
        <f t="shared" si="103"/>
        <v>44.196561445466976</v>
      </c>
      <c r="O49" s="195">
        <f t="shared" si="103"/>
        <v>26.604504866525467</v>
      </c>
      <c r="P49" s="195">
        <f t="shared" si="103"/>
        <v>55.596913977220623</v>
      </c>
      <c r="Q49" s="195">
        <f t="shared" si="103"/>
        <v>77.941393661111661</v>
      </c>
      <c r="R49" s="65">
        <v>3500</v>
      </c>
      <c r="S49" s="194">
        <f t="shared" ref="S49:AH49" si="104">S$24/1000*$R49</f>
        <v>23.267744594139167</v>
      </c>
      <c r="T49" s="195">
        <f t="shared" si="104"/>
        <v>38.427296770418955</v>
      </c>
      <c r="U49" s="195">
        <f t="shared" si="104"/>
        <v>39.095181670127772</v>
      </c>
      <c r="V49" s="195">
        <f t="shared" si="104"/>
        <v>57.152529837746883</v>
      </c>
      <c r="W49" s="195">
        <f t="shared" si="104"/>
        <v>55.207135199118746</v>
      </c>
      <c r="X49" s="195">
        <f t="shared" si="104"/>
        <v>34.249841400325799</v>
      </c>
      <c r="Y49" s="195">
        <f t="shared" si="104"/>
        <v>68.262089817444206</v>
      </c>
      <c r="Z49" s="196">
        <f t="shared" si="104"/>
        <v>97.869163248599477</v>
      </c>
      <c r="AA49" s="197">
        <f t="shared" si="104"/>
        <v>27.467611839883169</v>
      </c>
      <c r="AB49" s="195">
        <f t="shared" si="104"/>
        <v>46.152054628187187</v>
      </c>
      <c r="AC49" s="195">
        <f t="shared" si="104"/>
        <v>47.884817331358967</v>
      </c>
      <c r="AD49" s="195">
        <f t="shared" si="104"/>
        <v>67.61370218919717</v>
      </c>
      <c r="AE49" s="195">
        <f t="shared" si="104"/>
        <v>65.067461686479191</v>
      </c>
      <c r="AF49" s="195">
        <f t="shared" si="104"/>
        <v>41.670553595619509</v>
      </c>
      <c r="AG49" s="195">
        <f t="shared" si="104"/>
        <v>79.712042917523831</v>
      </c>
      <c r="AH49" s="195">
        <f t="shared" si="104"/>
        <v>116.17232380590116</v>
      </c>
      <c r="AI49" s="65">
        <v>3500</v>
      </c>
      <c r="AJ49" s="194">
        <f t="shared" ref="AJ49:AY49" si="105">AJ$24/1000*$AI49</f>
        <v>31.703922161879174</v>
      </c>
      <c r="AK49" s="195">
        <f t="shared" si="105"/>
        <v>54.575601951404344</v>
      </c>
      <c r="AL49" s="195">
        <f t="shared" si="105"/>
        <v>56.318672795163963</v>
      </c>
      <c r="AM49" s="195">
        <f t="shared" si="105"/>
        <v>77.271857239662069</v>
      </c>
      <c r="AN49" s="195">
        <f t="shared" si="105"/>
        <v>73.633691180062144</v>
      </c>
      <c r="AO49" s="195">
        <f t="shared" si="105"/>
        <v>48.8116265770852</v>
      </c>
      <c r="AP49" s="195">
        <f t="shared" si="105"/>
        <v>90.027118654232027</v>
      </c>
      <c r="AQ49" s="196">
        <f t="shared" si="105"/>
        <v>132.72619262090075</v>
      </c>
      <c r="AR49" s="197">
        <f t="shared" si="105"/>
        <v>44.990851792772609</v>
      </c>
      <c r="AS49" s="195">
        <f t="shared" si="105"/>
        <v>75.960745013808761</v>
      </c>
      <c r="AT49" s="195">
        <f t="shared" si="105"/>
        <v>76.740077561107896</v>
      </c>
      <c r="AU49" s="195">
        <f t="shared" si="105"/>
        <v>101.33301026804803</v>
      </c>
      <c r="AV49" s="195">
        <f t="shared" si="105"/>
        <v>90.108623717966083</v>
      </c>
      <c r="AW49" s="195">
        <f t="shared" si="105"/>
        <v>67.563392259266237</v>
      </c>
      <c r="AX49" s="195">
        <f t="shared" si="105"/>
        <v>114.41375979615087</v>
      </c>
      <c r="AY49" s="195">
        <f t="shared" si="105"/>
        <v>170.58158366531998</v>
      </c>
    </row>
    <row r="50" spans="1:51" ht="15.75" customHeight="1" x14ac:dyDescent="0.3">
      <c r="A50" s="106">
        <v>3600</v>
      </c>
      <c r="B50" s="210">
        <f t="shared" ref="B50:Q50" si="106">B$24/1000*$A50</f>
        <v>13.548379378694268</v>
      </c>
      <c r="C50" s="211">
        <f t="shared" si="106"/>
        <v>23.803063375273268</v>
      </c>
      <c r="D50" s="211">
        <f t="shared" si="106"/>
        <v>23.173184844732909</v>
      </c>
      <c r="E50" s="211">
        <f t="shared" si="106"/>
        <v>37.726938983943391</v>
      </c>
      <c r="F50" s="211">
        <f t="shared" si="106"/>
        <v>30.762094980553361</v>
      </c>
      <c r="G50" s="211">
        <f t="shared" si="106"/>
        <v>19.935799967067858</v>
      </c>
      <c r="H50" s="211">
        <f t="shared" si="106"/>
        <v>39.18632122024659</v>
      </c>
      <c r="I50" s="212">
        <f t="shared" si="106"/>
        <v>60.155949724157431</v>
      </c>
      <c r="J50" s="213">
        <f t="shared" si="106"/>
        <v>19.643006771795356</v>
      </c>
      <c r="K50" s="211">
        <f t="shared" si="106"/>
        <v>31.093941803630312</v>
      </c>
      <c r="L50" s="211">
        <f t="shared" si="106"/>
        <v>30.933363315810205</v>
      </c>
      <c r="M50" s="211">
        <f t="shared" si="106"/>
        <v>47.202225228141735</v>
      </c>
      <c r="N50" s="211">
        <f t="shared" si="106"/>
        <v>45.459320343908892</v>
      </c>
      <c r="O50" s="211">
        <f t="shared" si="106"/>
        <v>27.364633576997623</v>
      </c>
      <c r="P50" s="211">
        <f t="shared" si="106"/>
        <v>57.185397233712642</v>
      </c>
      <c r="Q50" s="211">
        <f t="shared" si="106"/>
        <v>80.168290622857711</v>
      </c>
      <c r="R50" s="106">
        <v>3600</v>
      </c>
      <c r="S50" s="210">
        <f t="shared" ref="S50:AH50" si="107">S$24/1000*$R50</f>
        <v>23.932537296828855</v>
      </c>
      <c r="T50" s="211">
        <f t="shared" si="107"/>
        <v>39.525219535288066</v>
      </c>
      <c r="U50" s="211">
        <f t="shared" si="107"/>
        <v>40.21218686070285</v>
      </c>
      <c r="V50" s="211">
        <f t="shared" si="107"/>
        <v>58.785459261682504</v>
      </c>
      <c r="W50" s="211">
        <f t="shared" si="107"/>
        <v>56.784481919093572</v>
      </c>
      <c r="X50" s="211">
        <f t="shared" si="107"/>
        <v>35.228408297477969</v>
      </c>
      <c r="Y50" s="211">
        <f t="shared" si="107"/>
        <v>70.212435240799749</v>
      </c>
      <c r="Z50" s="212">
        <f t="shared" si="107"/>
        <v>100.66542505570231</v>
      </c>
      <c r="AA50" s="213">
        <f t="shared" si="107"/>
        <v>28.252400749594116</v>
      </c>
      <c r="AB50" s="211">
        <f t="shared" si="107"/>
        <v>47.470684760421108</v>
      </c>
      <c r="AC50" s="211">
        <f t="shared" si="107"/>
        <v>49.252954969397798</v>
      </c>
      <c r="AD50" s="211">
        <f t="shared" si="107"/>
        <v>69.545522251745652</v>
      </c>
      <c r="AE50" s="211">
        <f t="shared" si="107"/>
        <v>66.926532020378602</v>
      </c>
      <c r="AF50" s="211">
        <f t="shared" si="107"/>
        <v>42.861140841208638</v>
      </c>
      <c r="AG50" s="211">
        <f t="shared" si="107"/>
        <v>81.989529858024511</v>
      </c>
      <c r="AH50" s="211">
        <f t="shared" si="107"/>
        <v>119.49153305749833</v>
      </c>
      <c r="AI50" s="106">
        <v>3600</v>
      </c>
      <c r="AJ50" s="210">
        <f t="shared" ref="AJ50:AY50" si="108">AJ$24/1000*$AI50</f>
        <v>32.609748509361438</v>
      </c>
      <c r="AK50" s="211">
        <f t="shared" si="108"/>
        <v>56.134904864301618</v>
      </c>
      <c r="AL50" s="211">
        <f t="shared" si="108"/>
        <v>57.92777773216865</v>
      </c>
      <c r="AM50" s="211">
        <f t="shared" si="108"/>
        <v>79.479624589366708</v>
      </c>
      <c r="AN50" s="211">
        <f t="shared" si="108"/>
        <v>75.737510928063926</v>
      </c>
      <c r="AO50" s="211">
        <f t="shared" si="108"/>
        <v>50.206244479287641</v>
      </c>
      <c r="AP50" s="211">
        <f t="shared" si="108"/>
        <v>92.599322044352945</v>
      </c>
      <c r="AQ50" s="212">
        <f t="shared" si="108"/>
        <v>136.51836955292649</v>
      </c>
      <c r="AR50" s="213">
        <f t="shared" si="108"/>
        <v>46.276304701137541</v>
      </c>
      <c r="AS50" s="211">
        <f t="shared" si="108"/>
        <v>78.131052014203291</v>
      </c>
      <c r="AT50" s="211">
        <f t="shared" si="108"/>
        <v>78.932651205710982</v>
      </c>
      <c r="AU50" s="211">
        <f t="shared" si="108"/>
        <v>104.2282391328494</v>
      </c>
      <c r="AV50" s="211">
        <f t="shared" si="108"/>
        <v>92.683155824193676</v>
      </c>
      <c r="AW50" s="211">
        <f t="shared" si="108"/>
        <v>69.493774895245267</v>
      </c>
      <c r="AX50" s="211">
        <f t="shared" si="108"/>
        <v>117.68272436175518</v>
      </c>
      <c r="AY50" s="211">
        <f t="shared" si="108"/>
        <v>175.45534319861483</v>
      </c>
    </row>
    <row r="51" spans="1:51" ht="15.75" customHeight="1" x14ac:dyDescent="0.3">
      <c r="A51" s="51">
        <v>3700</v>
      </c>
      <c r="B51" s="186">
        <f t="shared" ref="B51:Q51" si="109">B$24/1000*$A51</f>
        <v>13.924723250324664</v>
      </c>
      <c r="C51" s="187">
        <f t="shared" si="109"/>
        <v>24.46425958014197</v>
      </c>
      <c r="D51" s="187">
        <f t="shared" si="109"/>
        <v>23.816884423753269</v>
      </c>
      <c r="E51" s="187">
        <f t="shared" si="109"/>
        <v>38.774909511275155</v>
      </c>
      <c r="F51" s="187">
        <f t="shared" si="109"/>
        <v>31.616597618902066</v>
      </c>
      <c r="G51" s="187">
        <f t="shared" si="109"/>
        <v>20.489572188375298</v>
      </c>
      <c r="H51" s="187">
        <f t="shared" si="109"/>
        <v>40.274830143031217</v>
      </c>
      <c r="I51" s="188">
        <f t="shared" si="109"/>
        <v>61.826948327606253</v>
      </c>
      <c r="J51" s="189">
        <f t="shared" si="109"/>
        <v>20.188645848789672</v>
      </c>
      <c r="K51" s="187">
        <f t="shared" si="109"/>
        <v>31.957662409286709</v>
      </c>
      <c r="L51" s="187">
        <f t="shared" si="109"/>
        <v>31.792623407916043</v>
      </c>
      <c r="M51" s="187">
        <f t="shared" si="109"/>
        <v>48.513398151145672</v>
      </c>
      <c r="N51" s="187">
        <f t="shared" si="109"/>
        <v>46.722079242350809</v>
      </c>
      <c r="O51" s="187">
        <f t="shared" si="109"/>
        <v>28.124762287469778</v>
      </c>
      <c r="P51" s="187">
        <f t="shared" si="109"/>
        <v>58.773880490204661</v>
      </c>
      <c r="Q51" s="187">
        <f t="shared" si="109"/>
        <v>82.395187584603761</v>
      </c>
      <c r="R51" s="51">
        <v>3700</v>
      </c>
      <c r="S51" s="186">
        <f t="shared" ref="S51:AH51" si="110">S$24/1000*$R51</f>
        <v>24.597329999518546</v>
      </c>
      <c r="T51" s="187">
        <f t="shared" si="110"/>
        <v>40.623142300157177</v>
      </c>
      <c r="U51" s="187">
        <f t="shared" si="110"/>
        <v>41.329192051277928</v>
      </c>
      <c r="V51" s="187">
        <f t="shared" si="110"/>
        <v>60.418388685618126</v>
      </c>
      <c r="W51" s="187">
        <f t="shared" si="110"/>
        <v>58.361828639068392</v>
      </c>
      <c r="X51" s="187">
        <f t="shared" si="110"/>
        <v>36.206975194630132</v>
      </c>
      <c r="Y51" s="187">
        <f t="shared" si="110"/>
        <v>72.162780664155306</v>
      </c>
      <c r="Z51" s="188">
        <f t="shared" si="110"/>
        <v>103.46168686280515</v>
      </c>
      <c r="AA51" s="189">
        <f t="shared" si="110"/>
        <v>29.037189659305064</v>
      </c>
      <c r="AB51" s="187">
        <f t="shared" si="110"/>
        <v>48.789314892655028</v>
      </c>
      <c r="AC51" s="187">
        <f t="shared" si="110"/>
        <v>50.621092607436623</v>
      </c>
      <c r="AD51" s="187">
        <f t="shared" si="110"/>
        <v>71.477342314294148</v>
      </c>
      <c r="AE51" s="187">
        <f t="shared" si="110"/>
        <v>68.785602354277998</v>
      </c>
      <c r="AF51" s="187">
        <f t="shared" si="110"/>
        <v>44.051728086797766</v>
      </c>
      <c r="AG51" s="187">
        <f t="shared" si="110"/>
        <v>84.267016798525191</v>
      </c>
      <c r="AH51" s="187">
        <f t="shared" si="110"/>
        <v>122.8107423090955</v>
      </c>
      <c r="AI51" s="51">
        <v>3700</v>
      </c>
      <c r="AJ51" s="186">
        <f t="shared" ref="AJ51:AY51" si="111">AJ$24/1000*$AI51</f>
        <v>33.515574856843699</v>
      </c>
      <c r="AK51" s="187">
        <f t="shared" si="111"/>
        <v>57.694207777198883</v>
      </c>
      <c r="AL51" s="187">
        <f t="shared" si="111"/>
        <v>59.53688266917333</v>
      </c>
      <c r="AM51" s="187">
        <f t="shared" si="111"/>
        <v>81.687391939071333</v>
      </c>
      <c r="AN51" s="187">
        <f t="shared" si="111"/>
        <v>77.841330676065695</v>
      </c>
      <c r="AO51" s="187">
        <f t="shared" si="111"/>
        <v>51.600862381490074</v>
      </c>
      <c r="AP51" s="187">
        <f t="shared" si="111"/>
        <v>95.171525434473864</v>
      </c>
      <c r="AQ51" s="188">
        <f t="shared" si="111"/>
        <v>140.31054648495223</v>
      </c>
      <c r="AR51" s="189">
        <f t="shared" si="111"/>
        <v>47.561757609502472</v>
      </c>
      <c r="AS51" s="187">
        <f t="shared" si="111"/>
        <v>80.301359014597836</v>
      </c>
      <c r="AT51" s="187">
        <f t="shared" si="111"/>
        <v>81.125224850314069</v>
      </c>
      <c r="AU51" s="187">
        <f t="shared" si="111"/>
        <v>107.12346799765078</v>
      </c>
      <c r="AV51" s="187">
        <f t="shared" si="111"/>
        <v>95.257687930421284</v>
      </c>
      <c r="AW51" s="187">
        <f t="shared" si="111"/>
        <v>71.42415753122431</v>
      </c>
      <c r="AX51" s="187">
        <f t="shared" si="111"/>
        <v>120.95168892735948</v>
      </c>
      <c r="AY51" s="187">
        <f t="shared" si="111"/>
        <v>180.3291027319097</v>
      </c>
    </row>
    <row r="52" spans="1:51" ht="15.75" customHeight="1" x14ac:dyDescent="0.3">
      <c r="A52" s="57">
        <v>3800</v>
      </c>
      <c r="B52" s="190">
        <f t="shared" ref="B52:Q52" si="112">B$24/1000*$A52</f>
        <v>14.301067121955061</v>
      </c>
      <c r="C52" s="191">
        <f t="shared" si="112"/>
        <v>25.125455785010672</v>
      </c>
      <c r="D52" s="191">
        <f t="shared" si="112"/>
        <v>24.460584002773626</v>
      </c>
      <c r="E52" s="191">
        <f t="shared" si="112"/>
        <v>39.822880038606911</v>
      </c>
      <c r="F52" s="191">
        <f t="shared" si="112"/>
        <v>32.471100257250768</v>
      </c>
      <c r="G52" s="191">
        <f t="shared" si="112"/>
        <v>21.043344409682739</v>
      </c>
      <c r="H52" s="191">
        <f t="shared" si="112"/>
        <v>41.363339065815843</v>
      </c>
      <c r="I52" s="192">
        <f t="shared" si="112"/>
        <v>63.497946931055068</v>
      </c>
      <c r="J52" s="193">
        <f t="shared" si="112"/>
        <v>20.734284925783989</v>
      </c>
      <c r="K52" s="191">
        <f t="shared" si="112"/>
        <v>32.821383014943109</v>
      </c>
      <c r="L52" s="191">
        <f t="shared" si="112"/>
        <v>32.651883500021881</v>
      </c>
      <c r="M52" s="191">
        <f t="shared" si="112"/>
        <v>49.82457107414961</v>
      </c>
      <c r="N52" s="191">
        <f t="shared" si="112"/>
        <v>47.984838140792718</v>
      </c>
      <c r="O52" s="191">
        <f t="shared" si="112"/>
        <v>28.884890997941937</v>
      </c>
      <c r="P52" s="191">
        <f t="shared" si="112"/>
        <v>60.36236374669668</v>
      </c>
      <c r="Q52" s="191">
        <f t="shared" si="112"/>
        <v>84.622084546349811</v>
      </c>
      <c r="R52" s="57">
        <v>3800</v>
      </c>
      <c r="S52" s="190">
        <f t="shared" ref="S52:AH52" si="113">S$24/1000*$R52</f>
        <v>25.262122702208238</v>
      </c>
      <c r="T52" s="191">
        <f t="shared" si="113"/>
        <v>41.721065065026295</v>
      </c>
      <c r="U52" s="191">
        <f t="shared" si="113"/>
        <v>42.446197241853014</v>
      </c>
      <c r="V52" s="191">
        <f t="shared" si="113"/>
        <v>62.051318109553755</v>
      </c>
      <c r="W52" s="191">
        <f t="shared" si="113"/>
        <v>59.939175359043212</v>
      </c>
      <c r="X52" s="191">
        <f t="shared" si="113"/>
        <v>37.185542091782295</v>
      </c>
      <c r="Y52" s="191">
        <f t="shared" si="113"/>
        <v>74.11312608751085</v>
      </c>
      <c r="Z52" s="192">
        <f t="shared" si="113"/>
        <v>106.257948669908</v>
      </c>
      <c r="AA52" s="193">
        <f t="shared" si="113"/>
        <v>29.821978569016011</v>
      </c>
      <c r="AB52" s="191">
        <f t="shared" si="113"/>
        <v>50.107945024888949</v>
      </c>
      <c r="AC52" s="191">
        <f t="shared" si="113"/>
        <v>51.989230245475454</v>
      </c>
      <c r="AD52" s="191">
        <f t="shared" si="113"/>
        <v>73.40916237684263</v>
      </c>
      <c r="AE52" s="191">
        <f t="shared" si="113"/>
        <v>70.644672688177408</v>
      </c>
      <c r="AF52" s="191">
        <f t="shared" si="113"/>
        <v>45.242315332386895</v>
      </c>
      <c r="AG52" s="191">
        <f t="shared" si="113"/>
        <v>86.54450373902587</v>
      </c>
      <c r="AH52" s="191">
        <f t="shared" si="113"/>
        <v>126.12995156069267</v>
      </c>
      <c r="AI52" s="57">
        <v>3800</v>
      </c>
      <c r="AJ52" s="190">
        <f t="shared" ref="AJ52:AY52" si="114">AJ$24/1000*$AI52</f>
        <v>34.42140120432596</v>
      </c>
      <c r="AK52" s="191">
        <f t="shared" si="114"/>
        <v>59.253510690096149</v>
      </c>
      <c r="AL52" s="191">
        <f t="shared" si="114"/>
        <v>61.145987606178018</v>
      </c>
      <c r="AM52" s="191">
        <f t="shared" si="114"/>
        <v>83.895159288775957</v>
      </c>
      <c r="AN52" s="191">
        <f t="shared" si="114"/>
        <v>79.945150424067478</v>
      </c>
      <c r="AO52" s="191">
        <f t="shared" si="114"/>
        <v>52.995480283692508</v>
      </c>
      <c r="AP52" s="191">
        <f t="shared" si="114"/>
        <v>97.743728824594768</v>
      </c>
      <c r="AQ52" s="192">
        <f t="shared" si="114"/>
        <v>144.10272341697797</v>
      </c>
      <c r="AR52" s="193">
        <f t="shared" si="114"/>
        <v>48.847210517867403</v>
      </c>
      <c r="AS52" s="191">
        <f t="shared" si="114"/>
        <v>82.471666014992365</v>
      </c>
      <c r="AT52" s="191">
        <f t="shared" si="114"/>
        <v>83.317798494917142</v>
      </c>
      <c r="AU52" s="191">
        <f t="shared" si="114"/>
        <v>110.01869686245215</v>
      </c>
      <c r="AV52" s="191">
        <f t="shared" si="114"/>
        <v>97.832220036648891</v>
      </c>
      <c r="AW52" s="191">
        <f t="shared" si="114"/>
        <v>73.354540167203339</v>
      </c>
      <c r="AX52" s="191">
        <f t="shared" si="114"/>
        <v>124.22065349296381</v>
      </c>
      <c r="AY52" s="191">
        <f t="shared" si="114"/>
        <v>185.20286226520454</v>
      </c>
    </row>
    <row r="53" spans="1:51" ht="15.75" customHeight="1" x14ac:dyDescent="0.3">
      <c r="A53" s="51">
        <v>3900</v>
      </c>
      <c r="B53" s="186">
        <f t="shared" ref="B53:Q53" si="115">B$24/1000*$A53</f>
        <v>14.677410993585456</v>
      </c>
      <c r="C53" s="187">
        <f t="shared" si="115"/>
        <v>25.786651989879374</v>
      </c>
      <c r="D53" s="187">
        <f t="shared" si="115"/>
        <v>25.104283581793986</v>
      </c>
      <c r="E53" s="187">
        <f t="shared" si="115"/>
        <v>40.870850565938674</v>
      </c>
      <c r="F53" s="187">
        <f t="shared" si="115"/>
        <v>33.325602895599474</v>
      </c>
      <c r="G53" s="187">
        <f t="shared" si="115"/>
        <v>21.597116630990179</v>
      </c>
      <c r="H53" s="187">
        <f t="shared" si="115"/>
        <v>42.451847988600477</v>
      </c>
      <c r="I53" s="188">
        <f t="shared" si="115"/>
        <v>65.168945534503891</v>
      </c>
      <c r="J53" s="189">
        <f t="shared" si="115"/>
        <v>21.279924002778301</v>
      </c>
      <c r="K53" s="187">
        <f t="shared" si="115"/>
        <v>33.685103620599506</v>
      </c>
      <c r="L53" s="187">
        <f t="shared" si="115"/>
        <v>33.511143592127723</v>
      </c>
      <c r="M53" s="187">
        <f t="shared" si="115"/>
        <v>51.135743997153547</v>
      </c>
      <c r="N53" s="187">
        <f t="shared" si="115"/>
        <v>49.247597039234634</v>
      </c>
      <c r="O53" s="187">
        <f t="shared" si="115"/>
        <v>29.645019708414093</v>
      </c>
      <c r="P53" s="187">
        <f t="shared" si="115"/>
        <v>61.950847003188692</v>
      </c>
      <c r="Q53" s="187">
        <f t="shared" si="115"/>
        <v>86.848981508095846</v>
      </c>
      <c r="R53" s="51">
        <v>3900</v>
      </c>
      <c r="S53" s="186">
        <f t="shared" ref="S53:AH53" si="116">S$24/1000*$R53</f>
        <v>25.926915404897926</v>
      </c>
      <c r="T53" s="187">
        <f t="shared" si="116"/>
        <v>42.818987829895406</v>
      </c>
      <c r="U53" s="187">
        <f t="shared" si="116"/>
        <v>43.563202432428092</v>
      </c>
      <c r="V53" s="187">
        <f t="shared" si="116"/>
        <v>63.684247533489383</v>
      </c>
      <c r="W53" s="187">
        <f t="shared" si="116"/>
        <v>61.516522079018031</v>
      </c>
      <c r="X53" s="187">
        <f t="shared" si="116"/>
        <v>38.164108988934466</v>
      </c>
      <c r="Y53" s="187">
        <f t="shared" si="116"/>
        <v>76.063471510866407</v>
      </c>
      <c r="Z53" s="188">
        <f t="shared" si="116"/>
        <v>109.05421047701084</v>
      </c>
      <c r="AA53" s="189">
        <f t="shared" si="116"/>
        <v>30.606767478726962</v>
      </c>
      <c r="AB53" s="187">
        <f t="shared" si="116"/>
        <v>51.426575157122862</v>
      </c>
      <c r="AC53" s="187">
        <f t="shared" si="116"/>
        <v>53.357367883514279</v>
      </c>
      <c r="AD53" s="187">
        <f t="shared" si="116"/>
        <v>75.340982439391126</v>
      </c>
      <c r="AE53" s="187">
        <f t="shared" si="116"/>
        <v>72.503743022076819</v>
      </c>
      <c r="AF53" s="187">
        <f t="shared" si="116"/>
        <v>46.432902577976023</v>
      </c>
      <c r="AG53" s="187">
        <f t="shared" si="116"/>
        <v>88.82199067952655</v>
      </c>
      <c r="AH53" s="187">
        <f t="shared" si="116"/>
        <v>129.44916081228985</v>
      </c>
      <c r="AI53" s="51">
        <v>3900</v>
      </c>
      <c r="AJ53" s="186">
        <f t="shared" ref="AJ53:AY53" si="117">AJ$24/1000*$AI53</f>
        <v>35.327227551808221</v>
      </c>
      <c r="AK53" s="187">
        <f t="shared" si="117"/>
        <v>60.812813602993415</v>
      </c>
      <c r="AL53" s="187">
        <f t="shared" si="117"/>
        <v>62.755092543182705</v>
      </c>
      <c r="AM53" s="187">
        <f t="shared" si="117"/>
        <v>86.102926638480596</v>
      </c>
      <c r="AN53" s="187">
        <f t="shared" si="117"/>
        <v>82.048970172069247</v>
      </c>
      <c r="AO53" s="187">
        <f t="shared" si="117"/>
        <v>54.390098185894942</v>
      </c>
      <c r="AP53" s="187">
        <f t="shared" si="117"/>
        <v>100.31593221471569</v>
      </c>
      <c r="AQ53" s="188">
        <f t="shared" si="117"/>
        <v>147.89490034900368</v>
      </c>
      <c r="AR53" s="189">
        <f t="shared" si="117"/>
        <v>50.132663426232334</v>
      </c>
      <c r="AS53" s="187">
        <f t="shared" si="117"/>
        <v>84.641973015386895</v>
      </c>
      <c r="AT53" s="187">
        <f t="shared" si="117"/>
        <v>85.510372139520229</v>
      </c>
      <c r="AU53" s="187">
        <f t="shared" si="117"/>
        <v>112.91392572725351</v>
      </c>
      <c r="AV53" s="187">
        <f t="shared" si="117"/>
        <v>100.40675214287648</v>
      </c>
      <c r="AW53" s="187">
        <f t="shared" si="117"/>
        <v>75.284922803182383</v>
      </c>
      <c r="AX53" s="187">
        <f t="shared" si="117"/>
        <v>127.48961805856811</v>
      </c>
      <c r="AY53" s="187">
        <f t="shared" si="117"/>
        <v>190.07662179849942</v>
      </c>
    </row>
    <row r="54" spans="1:51" ht="15.75" customHeight="1" x14ac:dyDescent="0.3">
      <c r="A54" s="111">
        <v>4000</v>
      </c>
      <c r="B54" s="214">
        <f t="shared" ref="B54:Q54" si="118">B$24/1000*$A54</f>
        <v>15.053754865215852</v>
      </c>
      <c r="C54" s="215">
        <f t="shared" si="118"/>
        <v>26.447848194748076</v>
      </c>
      <c r="D54" s="215">
        <f t="shared" si="118"/>
        <v>25.747983160814343</v>
      </c>
      <c r="E54" s="215">
        <f t="shared" si="118"/>
        <v>41.918821093270438</v>
      </c>
      <c r="F54" s="215">
        <f t="shared" si="118"/>
        <v>34.180105533948179</v>
      </c>
      <c r="G54" s="215">
        <f t="shared" si="118"/>
        <v>22.150888852297619</v>
      </c>
      <c r="H54" s="215">
        <f t="shared" si="118"/>
        <v>43.540356911385103</v>
      </c>
      <c r="I54" s="216">
        <f t="shared" si="118"/>
        <v>66.839944137952699</v>
      </c>
      <c r="J54" s="217">
        <f t="shared" si="118"/>
        <v>21.825563079772618</v>
      </c>
      <c r="K54" s="215">
        <f t="shared" si="118"/>
        <v>34.548824226255903</v>
      </c>
      <c r="L54" s="215">
        <f t="shared" si="118"/>
        <v>34.370403684233558</v>
      </c>
      <c r="M54" s="215">
        <f t="shared" si="118"/>
        <v>52.446916920157484</v>
      </c>
      <c r="N54" s="215">
        <f t="shared" si="118"/>
        <v>50.51035593767655</v>
      </c>
      <c r="O54" s="215">
        <f t="shared" si="118"/>
        <v>30.405148418886249</v>
      </c>
      <c r="P54" s="215">
        <f t="shared" si="118"/>
        <v>63.53933025968071</v>
      </c>
      <c r="Q54" s="215">
        <f t="shared" si="118"/>
        <v>89.075878469841896</v>
      </c>
      <c r="R54" s="111">
        <v>4000</v>
      </c>
      <c r="S54" s="214">
        <f t="shared" ref="S54:AH54" si="119">S$24/1000*$R54</f>
        <v>26.591708107587618</v>
      </c>
      <c r="T54" s="215">
        <f t="shared" si="119"/>
        <v>43.916910594764516</v>
      </c>
      <c r="U54" s="215">
        <f t="shared" si="119"/>
        <v>44.68020762300317</v>
      </c>
      <c r="V54" s="215">
        <f t="shared" si="119"/>
        <v>65.317176957425005</v>
      </c>
      <c r="W54" s="215">
        <f t="shared" si="119"/>
        <v>63.093868798992858</v>
      </c>
      <c r="X54" s="215">
        <f t="shared" si="119"/>
        <v>39.142675886086629</v>
      </c>
      <c r="Y54" s="215">
        <f t="shared" si="119"/>
        <v>78.01381693422195</v>
      </c>
      <c r="Z54" s="216">
        <f t="shared" si="119"/>
        <v>111.85047228411368</v>
      </c>
      <c r="AA54" s="217">
        <f t="shared" si="119"/>
        <v>31.391556388437909</v>
      </c>
      <c r="AB54" s="215">
        <f t="shared" si="119"/>
        <v>52.745205289356782</v>
      </c>
      <c r="AC54" s="215">
        <f t="shared" si="119"/>
        <v>54.72550552155311</v>
      </c>
      <c r="AD54" s="215">
        <f t="shared" si="119"/>
        <v>77.272802501939623</v>
      </c>
      <c r="AE54" s="215">
        <f t="shared" si="119"/>
        <v>74.362813355976215</v>
      </c>
      <c r="AF54" s="215">
        <f t="shared" si="119"/>
        <v>47.623489823565151</v>
      </c>
      <c r="AG54" s="215">
        <f t="shared" si="119"/>
        <v>91.09947762002723</v>
      </c>
      <c r="AH54" s="215">
        <f t="shared" si="119"/>
        <v>132.76837006388703</v>
      </c>
      <c r="AI54" s="111">
        <v>4000</v>
      </c>
      <c r="AJ54" s="214">
        <f t="shared" ref="AJ54:AY54" si="120">AJ$24/1000*$AI54</f>
        <v>36.233053899290482</v>
      </c>
      <c r="AK54" s="215">
        <f t="shared" si="120"/>
        <v>62.372116515890681</v>
      </c>
      <c r="AL54" s="215">
        <f t="shared" si="120"/>
        <v>64.364197480187386</v>
      </c>
      <c r="AM54" s="215">
        <f t="shared" si="120"/>
        <v>88.310693988185221</v>
      </c>
      <c r="AN54" s="215">
        <f t="shared" si="120"/>
        <v>84.152789920071029</v>
      </c>
      <c r="AO54" s="215">
        <f t="shared" si="120"/>
        <v>55.784716088097376</v>
      </c>
      <c r="AP54" s="215">
        <f t="shared" si="120"/>
        <v>102.88813560483661</v>
      </c>
      <c r="AQ54" s="216">
        <f t="shared" si="120"/>
        <v>151.68707728102942</v>
      </c>
      <c r="AR54" s="217">
        <f t="shared" si="120"/>
        <v>51.418116334597265</v>
      </c>
      <c r="AS54" s="215">
        <f t="shared" si="120"/>
        <v>86.81228001578144</v>
      </c>
      <c r="AT54" s="215">
        <f t="shared" si="120"/>
        <v>87.702945784123315</v>
      </c>
      <c r="AU54" s="215">
        <f t="shared" si="120"/>
        <v>115.8091545920549</v>
      </c>
      <c r="AV54" s="215">
        <f t="shared" si="120"/>
        <v>102.98128424910409</v>
      </c>
      <c r="AW54" s="215">
        <f t="shared" si="120"/>
        <v>77.215305439161412</v>
      </c>
      <c r="AX54" s="215">
        <f t="shared" si="120"/>
        <v>130.75858262417242</v>
      </c>
      <c r="AY54" s="215">
        <f t="shared" si="120"/>
        <v>194.95038133179426</v>
      </c>
    </row>
    <row r="55" spans="1:51" ht="15.75" customHeight="1" x14ac:dyDescent="0.3">
      <c r="A55" s="116" t="str">
        <f t="shared" ref="A55:Q55" si="121">A15</f>
        <v>Længde [mm]</v>
      </c>
      <c r="B55" s="117">
        <f t="shared" si="121"/>
        <v>0</v>
      </c>
      <c r="C55" s="117">
        <f t="shared" si="121"/>
        <v>0</v>
      </c>
      <c r="D55" s="117">
        <f t="shared" si="121"/>
        <v>0</v>
      </c>
      <c r="E55" s="117">
        <f t="shared" si="121"/>
        <v>0</v>
      </c>
      <c r="F55" s="117">
        <f t="shared" si="121"/>
        <v>0</v>
      </c>
      <c r="G55" s="117">
        <f t="shared" si="121"/>
        <v>0</v>
      </c>
      <c r="H55" s="117">
        <f t="shared" si="121"/>
        <v>0</v>
      </c>
      <c r="I55" s="117">
        <f t="shared" si="121"/>
        <v>0</v>
      </c>
      <c r="J55" s="117">
        <f t="shared" si="121"/>
        <v>0</v>
      </c>
      <c r="K55" s="117">
        <f t="shared" si="121"/>
        <v>0</v>
      </c>
      <c r="L55" s="117">
        <f t="shared" si="121"/>
        <v>0</v>
      </c>
      <c r="M55" s="117">
        <f t="shared" si="121"/>
        <v>0</v>
      </c>
      <c r="N55" s="117">
        <f t="shared" si="121"/>
        <v>0</v>
      </c>
      <c r="O55" s="117">
        <f t="shared" si="121"/>
        <v>0</v>
      </c>
      <c r="P55" s="117">
        <f t="shared" si="121"/>
        <v>0</v>
      </c>
      <c r="Q55" s="117">
        <f t="shared" si="121"/>
        <v>0</v>
      </c>
      <c r="R55" s="116" t="str">
        <f>A15</f>
        <v>Længde [mm]</v>
      </c>
      <c r="S55" s="117">
        <f t="shared" ref="S55:AH55" si="122">S15</f>
        <v>0</v>
      </c>
      <c r="T55" s="117">
        <f t="shared" si="122"/>
        <v>0</v>
      </c>
      <c r="U55" s="117">
        <f t="shared" si="122"/>
        <v>0</v>
      </c>
      <c r="V55" s="117">
        <f t="shared" si="122"/>
        <v>0</v>
      </c>
      <c r="W55" s="117">
        <f t="shared" si="122"/>
        <v>0</v>
      </c>
      <c r="X55" s="117">
        <f t="shared" si="122"/>
        <v>0</v>
      </c>
      <c r="Y55" s="117">
        <f t="shared" si="122"/>
        <v>0</v>
      </c>
      <c r="Z55" s="117">
        <f t="shared" si="122"/>
        <v>0</v>
      </c>
      <c r="AA55" s="117">
        <f t="shared" si="122"/>
        <v>0</v>
      </c>
      <c r="AB55" s="117">
        <f t="shared" si="122"/>
        <v>0</v>
      </c>
      <c r="AC55" s="117">
        <f t="shared" si="122"/>
        <v>0</v>
      </c>
      <c r="AD55" s="117">
        <f t="shared" si="122"/>
        <v>0</v>
      </c>
      <c r="AE55" s="117">
        <f t="shared" si="122"/>
        <v>0</v>
      </c>
      <c r="AF55" s="117">
        <f t="shared" si="122"/>
        <v>0</v>
      </c>
      <c r="AG55" s="117">
        <f t="shared" si="122"/>
        <v>0</v>
      </c>
      <c r="AH55" s="117">
        <f t="shared" si="122"/>
        <v>0</v>
      </c>
      <c r="AI55" s="116" t="str">
        <f>A15</f>
        <v>Længde [mm]</v>
      </c>
      <c r="AJ55" s="117">
        <f t="shared" ref="AJ55:AY55" si="123">AJ15</f>
        <v>0</v>
      </c>
      <c r="AK55" s="117">
        <f t="shared" si="123"/>
        <v>0</v>
      </c>
      <c r="AL55" s="117">
        <f t="shared" si="123"/>
        <v>0</v>
      </c>
      <c r="AM55" s="117">
        <f t="shared" si="123"/>
        <v>0</v>
      </c>
      <c r="AN55" s="117">
        <f t="shared" si="123"/>
        <v>0</v>
      </c>
      <c r="AO55" s="117">
        <f t="shared" si="123"/>
        <v>0</v>
      </c>
      <c r="AP55" s="117">
        <f t="shared" si="123"/>
        <v>0</v>
      </c>
      <c r="AQ55" s="117">
        <f t="shared" si="123"/>
        <v>0</v>
      </c>
      <c r="AR55" s="117">
        <f t="shared" si="123"/>
        <v>0</v>
      </c>
      <c r="AS55" s="117">
        <f t="shared" si="123"/>
        <v>0</v>
      </c>
      <c r="AT55" s="117">
        <f t="shared" si="123"/>
        <v>0</v>
      </c>
      <c r="AU55" s="117">
        <f t="shared" si="123"/>
        <v>0</v>
      </c>
      <c r="AV55" s="117">
        <f t="shared" si="123"/>
        <v>0</v>
      </c>
      <c r="AW55" s="117">
        <f t="shared" si="123"/>
        <v>0</v>
      </c>
      <c r="AX55" s="117">
        <f t="shared" si="123"/>
        <v>0</v>
      </c>
      <c r="AY55" s="117">
        <f t="shared" si="123"/>
        <v>0</v>
      </c>
    </row>
    <row r="56" spans="1:51" ht="15.75" customHeight="1" x14ac:dyDescent="0.3">
      <c r="A56" s="118" t="str">
        <f t="shared" ref="A56:Q56" si="124">A14</f>
        <v>Type</v>
      </c>
      <c r="B56" s="119" t="str">
        <f t="shared" si="124"/>
        <v>1P/10</v>
      </c>
      <c r="C56" s="119" t="str">
        <f t="shared" si="124"/>
        <v>2PSL/70</v>
      </c>
      <c r="D56" s="119" t="str">
        <f t="shared" si="124"/>
        <v>2P/20</v>
      </c>
      <c r="E56" s="119" t="str">
        <f t="shared" si="124"/>
        <v>3P/30</v>
      </c>
      <c r="F56" s="119" t="str">
        <f t="shared" si="124"/>
        <v>PKP/21</v>
      </c>
      <c r="G56" s="119" t="str">
        <f t="shared" si="124"/>
        <v>1PK/11</v>
      </c>
      <c r="H56" s="119" t="str">
        <f t="shared" si="124"/>
        <v>2PK/22</v>
      </c>
      <c r="I56" s="119" t="str">
        <f t="shared" si="124"/>
        <v>3PK/33</v>
      </c>
      <c r="J56" s="119" t="str">
        <f t="shared" si="124"/>
        <v>1P/10</v>
      </c>
      <c r="K56" s="119" t="str">
        <f t="shared" si="124"/>
        <v>2PSL/70</v>
      </c>
      <c r="L56" s="119" t="str">
        <f t="shared" si="124"/>
        <v>2P/20</v>
      </c>
      <c r="M56" s="119" t="str">
        <f t="shared" si="124"/>
        <v>3P/30</v>
      </c>
      <c r="N56" s="119" t="str">
        <f t="shared" si="124"/>
        <v>PKP/21</v>
      </c>
      <c r="O56" s="119" t="str">
        <f t="shared" si="124"/>
        <v>1PK/11</v>
      </c>
      <c r="P56" s="119" t="str">
        <f t="shared" si="124"/>
        <v>2PK/22</v>
      </c>
      <c r="Q56" s="119" t="str">
        <f t="shared" si="124"/>
        <v>3PK/33</v>
      </c>
      <c r="R56" s="118" t="str">
        <f>A14</f>
        <v>Type</v>
      </c>
      <c r="S56" s="119" t="str">
        <f t="shared" ref="S56:AH56" si="125">S14</f>
        <v>1P/10</v>
      </c>
      <c r="T56" s="119" t="str">
        <f t="shared" si="125"/>
        <v>2PSL/70</v>
      </c>
      <c r="U56" s="119" t="str">
        <f t="shared" si="125"/>
        <v>2P/20</v>
      </c>
      <c r="V56" s="119" t="str">
        <f t="shared" si="125"/>
        <v>3P/30</v>
      </c>
      <c r="W56" s="119" t="str">
        <f t="shared" si="125"/>
        <v>PKP/21</v>
      </c>
      <c r="X56" s="119" t="str">
        <f t="shared" si="125"/>
        <v>1PK/11</v>
      </c>
      <c r="Y56" s="119" t="str">
        <f t="shared" si="125"/>
        <v>2PK/22</v>
      </c>
      <c r="Z56" s="119" t="str">
        <f t="shared" si="125"/>
        <v>3PK/33</v>
      </c>
      <c r="AA56" s="119" t="str">
        <f t="shared" si="125"/>
        <v>1P/10</v>
      </c>
      <c r="AB56" s="119" t="str">
        <f t="shared" si="125"/>
        <v>2PSL/70</v>
      </c>
      <c r="AC56" s="119" t="str">
        <f t="shared" si="125"/>
        <v>2P/20</v>
      </c>
      <c r="AD56" s="119" t="str">
        <f t="shared" si="125"/>
        <v>3P/30</v>
      </c>
      <c r="AE56" s="119" t="str">
        <f t="shared" si="125"/>
        <v>PKP/21</v>
      </c>
      <c r="AF56" s="119" t="str">
        <f t="shared" si="125"/>
        <v>1PK/11</v>
      </c>
      <c r="AG56" s="119" t="str">
        <f t="shared" si="125"/>
        <v>2PK/22</v>
      </c>
      <c r="AH56" s="119" t="str">
        <f t="shared" si="125"/>
        <v>3PK/33</v>
      </c>
      <c r="AI56" s="118" t="str">
        <f>A14</f>
        <v>Type</v>
      </c>
      <c r="AJ56" s="119" t="str">
        <f t="shared" ref="AJ56:AY56" si="126">AJ14</f>
        <v>1P/10</v>
      </c>
      <c r="AK56" s="119" t="str">
        <f t="shared" si="126"/>
        <v>2PSL/70</v>
      </c>
      <c r="AL56" s="119" t="str">
        <f t="shared" si="126"/>
        <v>2P/20</v>
      </c>
      <c r="AM56" s="119" t="str">
        <f t="shared" si="126"/>
        <v>3P/30</v>
      </c>
      <c r="AN56" s="119" t="str">
        <f t="shared" si="126"/>
        <v>PKP/21</v>
      </c>
      <c r="AO56" s="119" t="str">
        <f t="shared" si="126"/>
        <v>1PK/11</v>
      </c>
      <c r="AP56" s="119" t="str">
        <f t="shared" si="126"/>
        <v>2PK/22</v>
      </c>
      <c r="AQ56" s="119" t="str">
        <f t="shared" si="126"/>
        <v>3PK/33</v>
      </c>
      <c r="AR56" s="119" t="str">
        <f t="shared" si="126"/>
        <v>1P/10</v>
      </c>
      <c r="AS56" s="119" t="str">
        <f t="shared" si="126"/>
        <v>2PSL/70</v>
      </c>
      <c r="AT56" s="119" t="str">
        <f t="shared" si="126"/>
        <v>2P/20</v>
      </c>
      <c r="AU56" s="119" t="str">
        <f t="shared" si="126"/>
        <v>3P/30</v>
      </c>
      <c r="AV56" s="119" t="str">
        <f t="shared" si="126"/>
        <v>PKP/21</v>
      </c>
      <c r="AW56" s="119" t="str">
        <f t="shared" si="126"/>
        <v>1PK/11</v>
      </c>
      <c r="AX56" s="119" t="str">
        <f t="shared" si="126"/>
        <v>2PK/22</v>
      </c>
      <c r="AY56" s="119" t="str">
        <f t="shared" si="126"/>
        <v>3PK/33</v>
      </c>
    </row>
    <row r="57" spans="1:51" ht="15.75" customHeight="1" x14ac:dyDescent="0.3">
      <c r="A57" s="120" t="str">
        <f t="shared" ref="A57:B57" si="127">A13</f>
        <v>Højde [mm]</v>
      </c>
      <c r="B57" s="222">
        <f t="shared" si="127"/>
        <v>255</v>
      </c>
      <c r="C57" s="223"/>
      <c r="D57" s="223"/>
      <c r="E57" s="223"/>
      <c r="F57" s="223"/>
      <c r="G57" s="223"/>
      <c r="H57" s="223"/>
      <c r="I57" s="224"/>
      <c r="J57" s="222">
        <f>J13</f>
        <v>355</v>
      </c>
      <c r="K57" s="223"/>
      <c r="L57" s="223"/>
      <c r="M57" s="223"/>
      <c r="N57" s="223"/>
      <c r="O57" s="223"/>
      <c r="P57" s="223"/>
      <c r="Q57" s="224"/>
      <c r="R57" s="120" t="str">
        <f>A13</f>
        <v>Højde [mm]</v>
      </c>
      <c r="S57" s="222">
        <f>S13</f>
        <v>455</v>
      </c>
      <c r="T57" s="223"/>
      <c r="U57" s="223"/>
      <c r="V57" s="223"/>
      <c r="W57" s="223"/>
      <c r="X57" s="223"/>
      <c r="Y57" s="223"/>
      <c r="Z57" s="224"/>
      <c r="AA57" s="222">
        <f>AA13</f>
        <v>555</v>
      </c>
      <c r="AB57" s="223"/>
      <c r="AC57" s="223"/>
      <c r="AD57" s="223"/>
      <c r="AE57" s="223"/>
      <c r="AF57" s="223"/>
      <c r="AG57" s="223"/>
      <c r="AH57" s="224"/>
      <c r="AI57" s="120" t="str">
        <f>A13</f>
        <v>Højde [mm]</v>
      </c>
      <c r="AJ57" s="222">
        <f>AJ13</f>
        <v>655</v>
      </c>
      <c r="AK57" s="223"/>
      <c r="AL57" s="223"/>
      <c r="AM57" s="223"/>
      <c r="AN57" s="223"/>
      <c r="AO57" s="223"/>
      <c r="AP57" s="223"/>
      <c r="AQ57" s="224"/>
      <c r="AR57" s="222">
        <f>AR13</f>
        <v>955</v>
      </c>
      <c r="AS57" s="223"/>
      <c r="AT57" s="223"/>
      <c r="AU57" s="223"/>
      <c r="AV57" s="223"/>
      <c r="AW57" s="223"/>
      <c r="AX57" s="223"/>
      <c r="AY57" s="225"/>
    </row>
    <row r="58" spans="1:51" ht="15.75" customHeight="1" x14ac:dyDescent="0.3">
      <c r="A58" s="12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121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2"/>
      <c r="AI58" s="121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12"/>
    </row>
    <row r="59" spans="1:51" ht="15.75" customHeight="1" x14ac:dyDescent="0.3">
      <c r="A59" s="122" t="s">
        <v>73</v>
      </c>
      <c r="B59" s="123">
        <f>'Output (W)'!B59</f>
        <v>1.3797999999999999</v>
      </c>
      <c r="C59" s="124">
        <f>'Output (W)'!C59</f>
        <v>1.3427</v>
      </c>
      <c r="D59" s="124">
        <f>'Output (W)'!D59</f>
        <v>1.3886000000000001</v>
      </c>
      <c r="E59" s="124">
        <f>'Output (W)'!E59</f>
        <v>1.2770999999999999</v>
      </c>
      <c r="F59" s="124">
        <f>'Output (W)'!F59</f>
        <v>1.375</v>
      </c>
      <c r="G59" s="124">
        <f>'Output (W)'!G59</f>
        <v>1.3456999999999999</v>
      </c>
      <c r="H59" s="124">
        <f>'Output (W)'!H59</f>
        <v>1.3424199999999999</v>
      </c>
      <c r="I59" s="124">
        <f>'Output (W)'!I59</f>
        <v>1.2976000000000001</v>
      </c>
      <c r="J59" s="124">
        <f>'Output (W)'!J59</f>
        <v>1.2939000000000001</v>
      </c>
      <c r="K59" s="124">
        <f>'Output (W)'!K59</f>
        <v>1.3476999999999999</v>
      </c>
      <c r="L59" s="124">
        <f>'Output (W)'!L59</f>
        <v>1.3789</v>
      </c>
      <c r="M59" s="124">
        <f>'Output (W)'!M59</f>
        <v>1.2903</v>
      </c>
      <c r="N59" s="124">
        <f>'Output (W)'!N59</f>
        <v>1.3062</v>
      </c>
      <c r="O59" s="124">
        <f>'Output (W)'!O59</f>
        <v>1.3313999999999999</v>
      </c>
      <c r="P59" s="124">
        <f>'Output (W)'!P59</f>
        <v>1.2941</v>
      </c>
      <c r="Q59" s="124">
        <f>'Output (W)'!Q59</f>
        <v>1.3151999999999999</v>
      </c>
      <c r="R59" s="122" t="s">
        <v>73</v>
      </c>
      <c r="S59" s="127">
        <f>'Output (W)'!S59</f>
        <v>1.3019000000000001</v>
      </c>
      <c r="T59" s="127">
        <f>'Output (W)'!T59</f>
        <v>1.3229</v>
      </c>
      <c r="U59" s="127">
        <f>'Output (W)'!U59</f>
        <v>1.3436999999999999</v>
      </c>
      <c r="V59" s="127">
        <f>'Output (W)'!V59</f>
        <v>1.2891999999999999</v>
      </c>
      <c r="W59" s="127">
        <f>'Output (W)'!W59</f>
        <v>1.2999000000000001</v>
      </c>
      <c r="X59" s="127">
        <f>'Output (W)'!X59</f>
        <v>1.3227</v>
      </c>
      <c r="Y59" s="127">
        <f>'Output (W)'!Y59</f>
        <v>1.3051999999999999</v>
      </c>
      <c r="Z59" s="127">
        <f>'Output (W)'!Z59</f>
        <v>1.3095000000000001</v>
      </c>
      <c r="AA59" s="127">
        <f>'Output (W)'!AA59</f>
        <v>1.31</v>
      </c>
      <c r="AB59" s="127">
        <f>'Output (W)'!AB59</f>
        <v>1.3055000000000001</v>
      </c>
      <c r="AC59" s="127">
        <f>'Output (W)'!AC59</f>
        <v>1.3185</v>
      </c>
      <c r="AD59" s="127">
        <f>'Output (W)'!AD59</f>
        <v>1.2892999999999999</v>
      </c>
      <c r="AE59" s="127">
        <f>'Output (W)'!AE59</f>
        <v>1.3002</v>
      </c>
      <c r="AF59" s="127">
        <f>'Output (W)'!AF59</f>
        <v>1.3164</v>
      </c>
      <c r="AG59" s="127">
        <f>'Output (W)'!AG59</f>
        <v>1.3173999999999999</v>
      </c>
      <c r="AH59" s="127">
        <f>'Output (W)'!AH59</f>
        <v>1.3070999999999999</v>
      </c>
      <c r="AI59" s="122" t="s">
        <v>73</v>
      </c>
      <c r="AJ59" s="127">
        <f>'Output (W)'!AJ59</f>
        <v>1.3179000000000001</v>
      </c>
      <c r="AK59" s="127">
        <f>'Output (W)'!AK59</f>
        <v>1.2954000000000001</v>
      </c>
      <c r="AL59" s="127">
        <f>'Output (W)'!AL59</f>
        <v>1.3031999999999999</v>
      </c>
      <c r="AM59" s="127">
        <f>'Output (W)'!AM59</f>
        <v>1.2907999999999999</v>
      </c>
      <c r="AN59" s="127">
        <f>'Output (W)'!AN59</f>
        <v>1.3069999999999999</v>
      </c>
      <c r="AO59" s="127">
        <f>'Output (W)'!AO59</f>
        <v>1.3124</v>
      </c>
      <c r="AP59" s="127">
        <f>'Output (W)'!AP59</f>
        <v>1.3309</v>
      </c>
      <c r="AQ59" s="127">
        <f>'Output (W)'!AQ59</f>
        <v>1.3082</v>
      </c>
      <c r="AR59" s="127">
        <f>'Output (W)'!AR59</f>
        <v>1.3414999999999999</v>
      </c>
      <c r="AS59" s="127">
        <f>'Output (W)'!AS59</f>
        <v>1.3097000000000001</v>
      </c>
      <c r="AT59" s="127">
        <f>'Output (W)'!AT59</f>
        <v>1.3167</v>
      </c>
      <c r="AU59" s="127">
        <f>'Output (W)'!AU59</f>
        <v>1.3027</v>
      </c>
      <c r="AV59" s="127">
        <f>'Output (W)'!AV59</f>
        <v>1.3668</v>
      </c>
      <c r="AW59" s="127">
        <f>'Output (W)'!AW59</f>
        <v>1.3149999999999999</v>
      </c>
      <c r="AX59" s="127">
        <f>'Output (W)'!AX59</f>
        <v>1.3782000000000001</v>
      </c>
      <c r="AY59" s="127">
        <f>'Output (W)'!AY59</f>
        <v>1.3318000000000001</v>
      </c>
    </row>
    <row r="60" spans="1:51" ht="15.75" customHeight="1" x14ac:dyDescent="0.3">
      <c r="A60" s="130" t="s">
        <v>91</v>
      </c>
      <c r="B60" s="131">
        <f>'Output (W)'!B60</f>
        <v>279.48</v>
      </c>
      <c r="C60" s="131">
        <f>'Output (W)'!C60</f>
        <v>472.26</v>
      </c>
      <c r="D60" s="131">
        <f>'Output (W)'!D60</f>
        <v>482.46000000000004</v>
      </c>
      <c r="E60" s="131">
        <f>'Output (W)'!E60</f>
        <v>698.7</v>
      </c>
      <c r="F60" s="131">
        <f>'Output (W)'!F60</f>
        <v>631.38</v>
      </c>
      <c r="G60" s="131">
        <f>'Output (W)'!G60</f>
        <v>396.78000000000003</v>
      </c>
      <c r="H60" s="131">
        <f>'Output (W)'!H60</f>
        <v>777.24</v>
      </c>
      <c r="I60" s="131">
        <f>'Output (W)'!I60</f>
        <v>1138.32</v>
      </c>
      <c r="J60" s="131">
        <f>'Output (W)'!J60</f>
        <v>370.26</v>
      </c>
      <c r="K60" s="131">
        <f>'Output (W)'!K60</f>
        <v>620.16</v>
      </c>
      <c r="L60" s="131">
        <f>'Output (W)'!L60</f>
        <v>637.5</v>
      </c>
      <c r="M60" s="131">
        <f>'Output (W)'!M60</f>
        <v>886.38</v>
      </c>
      <c r="N60" s="131">
        <f>'Output (W)'!N60</f>
        <v>868.02</v>
      </c>
      <c r="O60" s="131">
        <f>'Output (W)'!O60</f>
        <v>536.52</v>
      </c>
      <c r="P60" s="131">
        <f>'Output (W)'!P60</f>
        <v>1078.1400000000001</v>
      </c>
      <c r="Q60" s="131">
        <f>'Output (W)'!Q60</f>
        <v>1545.3</v>
      </c>
      <c r="R60" s="130" t="s">
        <v>92</v>
      </c>
      <c r="S60" s="134">
        <f>'Output (W)'!S60</f>
        <v>454.92</v>
      </c>
      <c r="T60" s="134">
        <f>'Output (W)'!T60</f>
        <v>768.06000000000006</v>
      </c>
      <c r="U60" s="134">
        <f>'Output (W)'!U60</f>
        <v>798.66</v>
      </c>
      <c r="V60" s="134">
        <f>'Output (W)'!V60</f>
        <v>1102.6200000000001</v>
      </c>
      <c r="W60" s="134">
        <f>'Output (W)'!W60</f>
        <v>1077.1200000000001</v>
      </c>
      <c r="X60" s="134">
        <f>'Output (W)'!X60</f>
        <v>684.42</v>
      </c>
      <c r="Y60" s="134">
        <f>'Output (W)'!Y60</f>
        <v>1339.26</v>
      </c>
      <c r="Z60" s="134">
        <f>'Output (W)'!Z60</f>
        <v>1928.82</v>
      </c>
      <c r="AA60" s="134">
        <f>'Output (W)'!AA60</f>
        <v>541.62</v>
      </c>
      <c r="AB60" s="134">
        <f>'Output (W)'!AB60</f>
        <v>905.76</v>
      </c>
      <c r="AC60" s="134">
        <f>'Output (W)'!AC60</f>
        <v>952.68000000000006</v>
      </c>
      <c r="AD60" s="134">
        <f>'Output (W)'!AD60</f>
        <v>1304.58</v>
      </c>
      <c r="AE60" s="134">
        <f>'Output (W)'!AE60</f>
        <v>1269.9000000000001</v>
      </c>
      <c r="AF60" s="134">
        <f>'Output (W)'!AF60</f>
        <v>827.22</v>
      </c>
      <c r="AG60" s="134">
        <f>'Output (W)'!AG60</f>
        <v>1584.06</v>
      </c>
      <c r="AH60" s="134">
        <f>'Output (W)'!AH60</f>
        <v>2283.7800000000002</v>
      </c>
      <c r="AI60" s="130" t="s">
        <v>93</v>
      </c>
      <c r="AJ60" s="134">
        <f>'Output (W)'!AJ60</f>
        <v>630.36</v>
      </c>
      <c r="AK60" s="134">
        <f>'Output (W)'!AK60</f>
        <v>1059.78</v>
      </c>
      <c r="AL60" s="134">
        <f>'Output (W)'!AL60</f>
        <v>1102.6200000000001</v>
      </c>
      <c r="AM60" s="134">
        <f>'Output (W)'!AM60</f>
        <v>1493.28</v>
      </c>
      <c r="AN60" s="134">
        <f>'Output (W)'!AN60</f>
        <v>1447.38</v>
      </c>
      <c r="AO60" s="134">
        <f>'Output (W)'!AO60</f>
        <v>964.92000000000007</v>
      </c>
      <c r="AP60" s="134">
        <f>'Output (W)'!AP60</f>
        <v>1814.58</v>
      </c>
      <c r="AQ60" s="134">
        <f>'Output (W)'!AQ60</f>
        <v>2612.2200000000003</v>
      </c>
      <c r="AR60" s="134">
        <f>'Output (W)'!AR60</f>
        <v>916.98</v>
      </c>
      <c r="AS60" s="134">
        <f>'Output (W)'!AS60</f>
        <v>1497.3600000000001</v>
      </c>
      <c r="AT60" s="134">
        <f>'Output (W)'!AT60</f>
        <v>1523.88</v>
      </c>
      <c r="AU60" s="134">
        <f>'Output (W)'!AU60</f>
        <v>1982.88</v>
      </c>
      <c r="AV60" s="134">
        <f>'Output (W)'!AV60</f>
        <v>1885.98</v>
      </c>
      <c r="AW60" s="134">
        <f>'Output (W)'!AW60</f>
        <v>1339.26</v>
      </c>
      <c r="AX60" s="134">
        <f>'Output (W)'!AX60</f>
        <v>2423.52</v>
      </c>
      <c r="AY60" s="134">
        <f>'Output (W)'!AY60</f>
        <v>3441.48</v>
      </c>
    </row>
    <row r="61" spans="1:51" ht="15.75" customHeight="1" x14ac:dyDescent="0.3">
      <c r="A61" s="130" t="s">
        <v>77</v>
      </c>
      <c r="B61" s="137">
        <f>'Output (W)'!B61</f>
        <v>5.0999999999999996</v>
      </c>
      <c r="C61" s="138">
        <f>'Output (W)'!C61</f>
        <v>9.9</v>
      </c>
      <c r="D61" s="138">
        <f>'Output (W)'!D61</f>
        <v>9.9</v>
      </c>
      <c r="E61" s="138">
        <f>'Output (W)'!E61</f>
        <v>15.2</v>
      </c>
      <c r="F61" s="138">
        <f>'Output (W)'!F61</f>
        <v>11.5</v>
      </c>
      <c r="G61" s="138">
        <f>'Output (W)'!G61</f>
        <v>6.7</v>
      </c>
      <c r="H61" s="138">
        <f>'Output (W)'!H61</f>
        <v>13.3</v>
      </c>
      <c r="I61" s="138">
        <f>'Output (W)'!I61</f>
        <v>19.899999999999999</v>
      </c>
      <c r="J61" s="138">
        <f>'Output (W)'!J61</f>
        <v>7</v>
      </c>
      <c r="K61" s="138">
        <f>'Output (W)'!K61</f>
        <v>13.6</v>
      </c>
      <c r="L61" s="138">
        <f>'Output (W)'!L61</f>
        <v>13.6</v>
      </c>
      <c r="M61" s="138">
        <f>'Output (W)'!M61</f>
        <v>21.3</v>
      </c>
      <c r="N61" s="138">
        <f>'Output (W)'!N61</f>
        <v>16.2</v>
      </c>
      <c r="O61" s="138">
        <f>'Output (W)'!O61</f>
        <v>21.3</v>
      </c>
      <c r="P61" s="138">
        <f>'Output (W)'!P61</f>
        <v>28.5</v>
      </c>
      <c r="Q61" s="138">
        <f>'Output (W)'!Q61</f>
        <v>28.5</v>
      </c>
      <c r="R61" s="130" t="s">
        <v>77</v>
      </c>
      <c r="S61" s="141">
        <f>'Output (W)'!S61</f>
        <v>8.8000000000000007</v>
      </c>
      <c r="T61" s="141">
        <f>'Output (W)'!T61</f>
        <v>17.399999999999999</v>
      </c>
      <c r="U61" s="141">
        <f>'Output (W)'!U61</f>
        <v>17.399999999999999</v>
      </c>
      <c r="V61" s="141">
        <f>'Output (W)'!V61</f>
        <v>26.6</v>
      </c>
      <c r="W61" s="141">
        <f>'Output (W)'!W61</f>
        <v>21</v>
      </c>
      <c r="X61" s="141">
        <f>'Output (W)'!X61</f>
        <v>12.3</v>
      </c>
      <c r="Y61" s="141">
        <f>'Output (W)'!Y61</f>
        <v>24.6</v>
      </c>
      <c r="Z61" s="141">
        <f>'Output (W)'!Z61</f>
        <v>36.700000000000003</v>
      </c>
      <c r="AA61" s="141">
        <f>'Output (W)'!AA61</f>
        <v>10.7</v>
      </c>
      <c r="AB61" s="141">
        <f>'Output (W)'!AB61</f>
        <v>21.1</v>
      </c>
      <c r="AC61" s="141">
        <f>'Output (W)'!AC61</f>
        <v>21.2</v>
      </c>
      <c r="AD61" s="141">
        <f>'Output (W)'!AD61</f>
        <v>32</v>
      </c>
      <c r="AE61" s="141">
        <f>'Output (W)'!AE61</f>
        <v>21.1</v>
      </c>
      <c r="AF61" s="141">
        <f>'Output (W)'!AF61</f>
        <v>32</v>
      </c>
      <c r="AG61" s="141">
        <f>'Output (W)'!AG61</f>
        <v>44.9</v>
      </c>
      <c r="AH61" s="141">
        <f>'Output (W)'!AH61</f>
        <v>25.6</v>
      </c>
      <c r="AI61" s="130" t="s">
        <v>77</v>
      </c>
      <c r="AJ61" s="141">
        <f>'Output (W)'!AJ61</f>
        <v>12.5</v>
      </c>
      <c r="AK61" s="141">
        <f>'Output (W)'!AK61</f>
        <v>24.9</v>
      </c>
      <c r="AL61" s="141">
        <f>'Output (W)'!AL61</f>
        <v>24.9</v>
      </c>
      <c r="AM61" s="141">
        <f>'Output (W)'!AM61</f>
        <v>37.4</v>
      </c>
      <c r="AN61" s="141">
        <f>'Output (W)'!AN61</f>
        <v>30.2</v>
      </c>
      <c r="AO61" s="141">
        <f>'Output (W)'!AO61</f>
        <v>17.8</v>
      </c>
      <c r="AP61" s="141">
        <f>'Output (W)'!AP61</f>
        <v>37.4</v>
      </c>
      <c r="AQ61" s="141">
        <f>'Output (W)'!AQ61</f>
        <v>53</v>
      </c>
      <c r="AR61" s="141">
        <f>'Output (W)'!AR61</f>
        <v>18.100000000000001</v>
      </c>
      <c r="AS61" s="141">
        <f>'Output (W)'!AS61</f>
        <v>35.799999999999997</v>
      </c>
      <c r="AT61" s="141">
        <f>'Output (W)'!AT61</f>
        <v>35.799999999999997</v>
      </c>
      <c r="AU61" s="141">
        <f>'Output (W)'!AU61</f>
        <v>53.7</v>
      </c>
      <c r="AV61" s="141">
        <f>'Output (W)'!AV61</f>
        <v>43.4</v>
      </c>
      <c r="AW61" s="141">
        <f>'Output (W)'!AW61</f>
        <v>26.1</v>
      </c>
      <c r="AX61" s="141">
        <f>'Output (W)'!AX61</f>
        <v>51.7</v>
      </c>
      <c r="AY61" s="141">
        <f>'Output (W)'!AY61</f>
        <v>77.7</v>
      </c>
    </row>
    <row r="62" spans="1:51" ht="15.75" customHeight="1" x14ac:dyDescent="0.3">
      <c r="A62" s="144" t="s">
        <v>78</v>
      </c>
      <c r="B62" s="145">
        <f>'Output (W)'!B62</f>
        <v>1.5</v>
      </c>
      <c r="C62" s="146">
        <f>'Output (W)'!C62</f>
        <v>3</v>
      </c>
      <c r="D62" s="146">
        <f>'Output (W)'!D62</f>
        <v>3</v>
      </c>
      <c r="E62" s="146">
        <f>'Output (W)'!E62</f>
        <v>4.3</v>
      </c>
      <c r="F62" s="146">
        <f>'Output (W)'!F62</f>
        <v>3</v>
      </c>
      <c r="G62" s="146">
        <f>'Output (W)'!G62</f>
        <v>1.5</v>
      </c>
      <c r="H62" s="146">
        <f>'Output (W)'!H62</f>
        <v>3</v>
      </c>
      <c r="I62" s="146">
        <f>'Output (W)'!I62</f>
        <v>4.3</v>
      </c>
      <c r="J62" s="146">
        <f>'Output (W)'!J62</f>
        <v>2</v>
      </c>
      <c r="K62" s="146">
        <f>'Output (W)'!K62</f>
        <v>4</v>
      </c>
      <c r="L62" s="146">
        <f>'Output (W)'!L62</f>
        <v>4</v>
      </c>
      <c r="M62" s="146">
        <f>'Output (W)'!M62</f>
        <v>5.3</v>
      </c>
      <c r="N62" s="146">
        <f>'Output (W)'!N62</f>
        <v>4</v>
      </c>
      <c r="O62" s="146">
        <f>'Output (W)'!O62</f>
        <v>2</v>
      </c>
      <c r="P62" s="146">
        <f>'Output (W)'!P62</f>
        <v>4</v>
      </c>
      <c r="Q62" s="146">
        <f>'Output (W)'!Q62</f>
        <v>5.3</v>
      </c>
      <c r="R62" s="144" t="s">
        <v>78</v>
      </c>
      <c r="S62" s="149">
        <f>'Output (W)'!S62</f>
        <v>2.5</v>
      </c>
      <c r="T62" s="149">
        <f>'Output (W)'!T62</f>
        <v>4.9000000000000004</v>
      </c>
      <c r="U62" s="149">
        <f>'Output (W)'!U62</f>
        <v>4.9000000000000004</v>
      </c>
      <c r="V62" s="149">
        <f>'Output (W)'!V62</f>
        <v>6.8</v>
      </c>
      <c r="W62" s="149">
        <f>'Output (W)'!W62</f>
        <v>4.9000000000000004</v>
      </c>
      <c r="X62" s="149">
        <f>'Output (W)'!X62</f>
        <v>2.5</v>
      </c>
      <c r="Y62" s="149">
        <f>'Output (W)'!Y62</f>
        <v>4.9000000000000004</v>
      </c>
      <c r="Z62" s="149">
        <f>'Output (W)'!Z62</f>
        <v>6.8</v>
      </c>
      <c r="AA62" s="149">
        <f>'Output (W)'!AA62</f>
        <v>3</v>
      </c>
      <c r="AB62" s="149">
        <f>'Output (W)'!AB62</f>
        <v>6</v>
      </c>
      <c r="AC62" s="149">
        <f>'Output (W)'!AC62</f>
        <v>6</v>
      </c>
      <c r="AD62" s="149">
        <f>'Output (W)'!AD62</f>
        <v>8.4</v>
      </c>
      <c r="AE62" s="149">
        <f>'Output (W)'!AE62</f>
        <v>6</v>
      </c>
      <c r="AF62" s="149">
        <f>'Output (W)'!AF62</f>
        <v>3</v>
      </c>
      <c r="AG62" s="149">
        <f>'Output (W)'!AG62</f>
        <v>6</v>
      </c>
      <c r="AH62" s="149">
        <f>'Output (W)'!AH62</f>
        <v>8.4</v>
      </c>
      <c r="AI62" s="144" t="s">
        <v>78</v>
      </c>
      <c r="AJ62" s="149">
        <f>'Output (W)'!AJ62</f>
        <v>3.5</v>
      </c>
      <c r="AK62" s="149">
        <f>'Output (W)'!AK62</f>
        <v>7</v>
      </c>
      <c r="AL62" s="149">
        <f>'Output (W)'!AL62</f>
        <v>7</v>
      </c>
      <c r="AM62" s="149">
        <f>'Output (W)'!AM62</f>
        <v>10</v>
      </c>
      <c r="AN62" s="149">
        <f>'Output (W)'!AN62</f>
        <v>7</v>
      </c>
      <c r="AO62" s="149">
        <f>'Output (W)'!AO62</f>
        <v>3.5</v>
      </c>
      <c r="AP62" s="149">
        <f>'Output (W)'!AP62</f>
        <v>7</v>
      </c>
      <c r="AQ62" s="149">
        <f>'Output (W)'!AQ62</f>
        <v>10</v>
      </c>
      <c r="AR62" s="149">
        <f>'Output (W)'!AR62</f>
        <v>5.0999999999999996</v>
      </c>
      <c r="AS62" s="149">
        <f>'Output (W)'!AS62</f>
        <v>10</v>
      </c>
      <c r="AT62" s="149">
        <f>'Output (W)'!AT62</f>
        <v>10</v>
      </c>
      <c r="AU62" s="149">
        <f>'Output (W)'!AU62</f>
        <v>14.8</v>
      </c>
      <c r="AV62" s="149">
        <f>'Output (W)'!AV62</f>
        <v>10</v>
      </c>
      <c r="AW62" s="149">
        <f>'Output (W)'!AW62</f>
        <v>5.0999999999999996</v>
      </c>
      <c r="AX62" s="149">
        <f>'Output (W)'!AX62</f>
        <v>10</v>
      </c>
      <c r="AY62" s="149">
        <f>'Output (W)'!AY62</f>
        <v>14.8</v>
      </c>
    </row>
    <row r="63" spans="1:51" ht="15.75" customHeight="1" x14ac:dyDescent="0.3">
      <c r="A63" s="152" t="str">
        <f>'Output (W)'!A63</f>
        <v>*Reduceringsfaktor anvendes ved reduktion af varmeydelsen, f.eks. hvor radiatorer skal monteres i grav eller under loft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"/>
      <c r="R63" s="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2"/>
      <c r="AI63" s="8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12"/>
    </row>
    <row r="64" spans="1:51" ht="15.75" customHeight="1" x14ac:dyDescent="0.3">
      <c r="A64" s="153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9"/>
      <c r="N64" s="9"/>
      <c r="O64" s="9"/>
      <c r="P64" s="9"/>
      <c r="Q64" s="12"/>
      <c r="R64" s="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2"/>
      <c r="AI64" s="8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12"/>
    </row>
    <row r="65" spans="1:51" ht="15.75" customHeight="1" x14ac:dyDescent="0.3">
      <c r="A65" s="218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7"/>
      <c r="N65" s="157"/>
      <c r="O65" s="157"/>
      <c r="P65" s="157"/>
      <c r="Q65" s="30"/>
      <c r="R65" s="158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30"/>
      <c r="AI65" s="158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30"/>
    </row>
    <row r="66" spans="1:51" ht="15.7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7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7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7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7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7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7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7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7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7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7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7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7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7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7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7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7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7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7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7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7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7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5.7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5.7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ht="15.7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1:51" ht="15.7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1:51" ht="15.7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ht="15.7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ht="15.7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ht="15.7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ht="15.7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ht="15.7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</row>
    <row r="98" spans="1:51" ht="15.7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</row>
    <row r="99" spans="1:51" ht="15.7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</row>
    <row r="100" spans="1:51" ht="15.7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  <row r="101" spans="1:51" ht="15.7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</row>
    <row r="102" spans="1:51" ht="15.7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</row>
    <row r="103" spans="1:51" ht="15.7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</row>
    <row r="104" spans="1:51" ht="15.7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</row>
    <row r="105" spans="1:51" ht="15.7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</row>
    <row r="106" spans="1:51" ht="15.7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</row>
    <row r="107" spans="1:51" ht="15.7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</row>
    <row r="108" spans="1:51" ht="15.7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</row>
    <row r="109" spans="1:51" ht="15.7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</row>
    <row r="110" spans="1:51" ht="15.7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</row>
    <row r="111" spans="1:51" ht="15.7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</row>
    <row r="112" spans="1:51" ht="15.7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</row>
    <row r="113" spans="1:51" ht="15.7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</row>
    <row r="114" spans="1:51" ht="15.7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</row>
    <row r="115" spans="1:51" ht="15.7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</row>
    <row r="116" spans="1:51" ht="15.7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</row>
    <row r="117" spans="1:51" ht="15.7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</row>
    <row r="118" spans="1:51" ht="15.7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</row>
    <row r="119" spans="1:51" ht="15.7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</row>
    <row r="120" spans="1:51" ht="15.7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</row>
    <row r="121" spans="1:51" ht="15.7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</row>
    <row r="122" spans="1:51" ht="15.7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</row>
    <row r="123" spans="1:51" ht="15.7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</row>
    <row r="124" spans="1:51" ht="15.7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</row>
    <row r="125" spans="1:51" ht="15.7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</row>
    <row r="126" spans="1:51" ht="15.7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</row>
    <row r="127" spans="1:51" ht="15.7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</row>
    <row r="128" spans="1:51" ht="15.7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</row>
    <row r="129" spans="1:51" ht="15.7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</row>
    <row r="130" spans="1:51" ht="15.7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</row>
    <row r="131" spans="1:51" ht="15.7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</row>
    <row r="132" spans="1:51" ht="15.7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</row>
    <row r="133" spans="1:51" ht="15.7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</row>
    <row r="134" spans="1:51" ht="15.7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</row>
    <row r="135" spans="1:51" ht="15.7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</row>
    <row r="136" spans="1:51" ht="15.7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</row>
    <row r="137" spans="1:51" ht="15.7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</row>
    <row r="138" spans="1:51" ht="15.7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</row>
    <row r="139" spans="1:51" ht="15.7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</row>
    <row r="140" spans="1:51" ht="15.7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</row>
    <row r="141" spans="1:51" ht="15.7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</row>
    <row r="142" spans="1:51" ht="15.7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</row>
    <row r="143" spans="1:51" ht="15.7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</row>
    <row r="144" spans="1:51" ht="15.7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</row>
    <row r="145" spans="1:51" ht="15.7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</row>
    <row r="146" spans="1:51" ht="15.7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</row>
    <row r="147" spans="1:51" ht="15.7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</row>
    <row r="148" spans="1:51" ht="15.7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</row>
    <row r="149" spans="1:51" ht="15.7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</row>
    <row r="150" spans="1:51" ht="15.7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</row>
    <row r="151" spans="1:51" ht="15.7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</row>
    <row r="152" spans="1:51" ht="15.7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</row>
    <row r="153" spans="1:51" ht="15.7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</row>
    <row r="154" spans="1:51" ht="15.7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</row>
    <row r="155" spans="1:51" ht="15.7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</row>
    <row r="156" spans="1:51" ht="15.7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</row>
    <row r="157" spans="1:51" ht="15.7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</row>
    <row r="158" spans="1:51" ht="15.7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</row>
    <row r="159" spans="1:51" ht="15.7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</row>
    <row r="160" spans="1:51" ht="15.7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</row>
    <row r="161" spans="1:51" ht="15.7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</row>
    <row r="162" spans="1:51" ht="15.7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</row>
    <row r="163" spans="1:51" ht="15.7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</row>
    <row r="164" spans="1:51" ht="15.7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</row>
    <row r="165" spans="1:51" ht="15.7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</row>
    <row r="166" spans="1:51" ht="15.7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</row>
    <row r="167" spans="1:51" ht="15.7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</row>
    <row r="168" spans="1:51" ht="15.7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</row>
    <row r="169" spans="1:51" ht="15.7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</row>
    <row r="170" spans="1:51" ht="15.7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</row>
    <row r="171" spans="1:51" ht="15.7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</row>
    <row r="172" spans="1:51" ht="15.7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</row>
    <row r="173" spans="1:51" ht="15.7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</row>
    <row r="174" spans="1:51" ht="15.7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</row>
    <row r="175" spans="1:51" ht="15.7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</row>
    <row r="176" spans="1:51" ht="15.7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</row>
    <row r="177" spans="1:51" ht="15.7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</row>
    <row r="178" spans="1:51" ht="15.7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</row>
    <row r="179" spans="1:51" ht="15.7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</row>
    <row r="180" spans="1:51" ht="15.7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</row>
    <row r="181" spans="1:51" ht="15.7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</row>
    <row r="182" spans="1:51" ht="15.7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</row>
    <row r="183" spans="1:51" ht="15.7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</row>
    <row r="184" spans="1:51" ht="15.7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</row>
    <row r="185" spans="1:51" ht="15.7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</row>
    <row r="186" spans="1:51" ht="15.7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</row>
    <row r="187" spans="1:51" ht="15.7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</row>
    <row r="188" spans="1:51" ht="15.7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</row>
    <row r="189" spans="1:51" ht="15.7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</row>
    <row r="190" spans="1:51" ht="15.7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</row>
    <row r="191" spans="1:51" ht="15.7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</row>
    <row r="192" spans="1:51" ht="15.7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</row>
    <row r="193" spans="1:51" ht="15.7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</row>
    <row r="194" spans="1:51" ht="15.7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</row>
    <row r="195" spans="1:51" ht="15.7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</row>
    <row r="196" spans="1:51" ht="15.7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</row>
    <row r="197" spans="1:51" ht="15.7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</row>
    <row r="198" spans="1:51" ht="15.7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</row>
    <row r="199" spans="1:51" ht="15.7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</row>
    <row r="200" spans="1:51" ht="15.7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</row>
    <row r="201" spans="1:51" ht="15.7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</row>
    <row r="202" spans="1:51" ht="15.7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</row>
    <row r="203" spans="1:51" ht="15.7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</row>
    <row r="204" spans="1:51" ht="15.7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</row>
    <row r="205" spans="1:51" ht="15.7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</row>
    <row r="206" spans="1:51" ht="15.7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</row>
    <row r="207" spans="1:51" ht="15.7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</row>
    <row r="208" spans="1:51" ht="15.7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</row>
    <row r="209" spans="1:51" ht="15.7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</row>
    <row r="210" spans="1:51" ht="15.7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</row>
    <row r="211" spans="1:51" ht="15.7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</row>
    <row r="212" spans="1:51" ht="15.7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</row>
    <row r="213" spans="1:51" ht="15.7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</row>
    <row r="214" spans="1:51" ht="15.7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</row>
    <row r="215" spans="1:51" ht="15.7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</row>
    <row r="216" spans="1:51" ht="15.7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</row>
    <row r="217" spans="1:51" ht="15.7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</row>
    <row r="218" spans="1:51" ht="15.7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</row>
    <row r="219" spans="1:51" ht="15.7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</row>
    <row r="220" spans="1:51" ht="15.7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</row>
    <row r="221" spans="1:51" ht="15.7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</row>
    <row r="222" spans="1:51" ht="15.7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</row>
    <row r="223" spans="1:51" ht="15.7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</row>
    <row r="224" spans="1:51" ht="15.7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</row>
    <row r="225" spans="1:51" ht="15.7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</row>
    <row r="226" spans="1:51" ht="15.7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</row>
    <row r="227" spans="1:51" ht="15.7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</row>
    <row r="228" spans="1:51" ht="15.7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</row>
    <row r="229" spans="1:51" ht="15.7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</row>
    <row r="230" spans="1:51" ht="15.7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</row>
    <row r="231" spans="1:51" ht="15.7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</row>
    <row r="232" spans="1:51" ht="15.7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</row>
    <row r="233" spans="1:51" ht="15.7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</row>
    <row r="234" spans="1:51" ht="15.7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</row>
    <row r="235" spans="1:51" ht="15.7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</row>
    <row r="236" spans="1:51" ht="15.7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</row>
    <row r="237" spans="1:51" ht="15.7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</row>
    <row r="238" spans="1:51" ht="15.7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</row>
    <row r="239" spans="1:51" ht="15.7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</row>
    <row r="240" spans="1:51" ht="15.7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</row>
    <row r="241" spans="1:51" ht="15.7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</row>
    <row r="242" spans="1:51" ht="15.7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</row>
    <row r="243" spans="1:51" ht="15.7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</row>
    <row r="244" spans="1:51" ht="15.7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</row>
    <row r="245" spans="1:51" ht="15.7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</row>
    <row r="246" spans="1:51" ht="15.7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</row>
    <row r="247" spans="1:51" ht="15.7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</row>
    <row r="248" spans="1:51" ht="15.7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</row>
    <row r="249" spans="1:51" ht="15.7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</row>
    <row r="250" spans="1:51" ht="15.7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</row>
    <row r="251" spans="1:51" ht="15.7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</row>
    <row r="252" spans="1:51" ht="15.7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</row>
    <row r="253" spans="1:51" ht="15.7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</row>
    <row r="254" spans="1:51" ht="15.7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</row>
    <row r="255" spans="1:51" ht="15.7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</row>
    <row r="256" spans="1:51" ht="15.7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</row>
    <row r="257" spans="1:51" ht="15.7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</row>
    <row r="258" spans="1:51" ht="15.7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</row>
    <row r="259" spans="1:51" ht="15.7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</row>
    <row r="260" spans="1:51" ht="15.7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</row>
    <row r="261" spans="1:51" ht="15.7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</row>
    <row r="262" spans="1:51" ht="15.7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</row>
    <row r="263" spans="1:51" ht="15.7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</row>
    <row r="264" spans="1:51" ht="15.7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</row>
    <row r="265" spans="1:51" ht="15.7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</row>
    <row r="266" spans="1:51" ht="15.7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</row>
    <row r="267" spans="1:51" ht="15.7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</row>
    <row r="268" spans="1:51" ht="15.7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</row>
    <row r="269" spans="1:51" ht="15.7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</row>
    <row r="270" spans="1:51" ht="15.7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</row>
    <row r="271" spans="1:51" ht="15.7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</row>
    <row r="272" spans="1:51" ht="15.7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</row>
    <row r="273" spans="1:51" ht="15.7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</row>
    <row r="274" spans="1:51" ht="15.7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</row>
    <row r="275" spans="1:51" ht="15.7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</row>
    <row r="276" spans="1:51" ht="15.7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</row>
    <row r="277" spans="1:51" ht="15.7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</row>
    <row r="278" spans="1:51" ht="15.7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</row>
    <row r="279" spans="1:51" ht="15.7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</row>
    <row r="280" spans="1:51" ht="15.7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</row>
    <row r="281" spans="1:51" ht="15.7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</row>
    <row r="282" spans="1:51" ht="15.7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</row>
    <row r="283" spans="1:51" ht="15.7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</row>
    <row r="284" spans="1:51" ht="15.7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</row>
    <row r="285" spans="1:51" ht="15.7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</row>
    <row r="286" spans="1:51" ht="15.7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</row>
    <row r="287" spans="1:51" ht="15.7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</row>
    <row r="288" spans="1:51" ht="15.7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</row>
    <row r="289" spans="1:51" ht="15.7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</row>
    <row r="290" spans="1:51" ht="15.7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</row>
    <row r="291" spans="1:51" ht="15.7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</row>
    <row r="292" spans="1:51" ht="15.7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</row>
    <row r="293" spans="1:51" ht="15.7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</row>
    <row r="294" spans="1:51" ht="15.7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</row>
    <row r="295" spans="1:51" ht="15.7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</row>
    <row r="296" spans="1:51" ht="15.7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</row>
    <row r="297" spans="1:51" ht="15.7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</row>
    <row r="298" spans="1:51" ht="15.7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</row>
    <row r="299" spans="1:51" ht="15.7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</row>
    <row r="300" spans="1:51" ht="15.7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</row>
    <row r="301" spans="1:51" ht="15.7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</row>
    <row r="302" spans="1:51" ht="15.7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</row>
    <row r="303" spans="1:51" ht="15.7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</row>
    <row r="304" spans="1:51" ht="15.7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</row>
    <row r="305" spans="1:51" ht="15.7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</row>
    <row r="306" spans="1:51" ht="15.7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</row>
    <row r="307" spans="1:51" ht="15.7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</row>
    <row r="308" spans="1:51" ht="15.7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</row>
    <row r="309" spans="1:51" ht="15.7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</row>
    <row r="310" spans="1:51" ht="15.7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</row>
    <row r="311" spans="1:51" ht="15.7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</row>
    <row r="312" spans="1:51" ht="15.7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</row>
    <row r="313" spans="1:51" ht="15.7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</row>
    <row r="314" spans="1:51" ht="15.7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</row>
    <row r="315" spans="1:51" ht="15.7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</row>
    <row r="316" spans="1:51" ht="15.7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</row>
    <row r="317" spans="1:51" ht="15.7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</row>
    <row r="318" spans="1:51" ht="15.7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</row>
    <row r="319" spans="1:51" ht="15.7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</row>
    <row r="320" spans="1:51" ht="15.7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</row>
    <row r="321" spans="1:51" ht="15.7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</row>
    <row r="322" spans="1:51" ht="15.7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</row>
    <row r="323" spans="1:51" ht="15.7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</row>
    <row r="324" spans="1:51" ht="15.7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</row>
    <row r="325" spans="1:51" ht="15.7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</row>
    <row r="326" spans="1:51" ht="15.7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</row>
    <row r="327" spans="1:51" ht="15.7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</row>
    <row r="328" spans="1:51" ht="15.7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</row>
    <row r="329" spans="1:51" ht="15.7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</row>
    <row r="330" spans="1:51" ht="15.7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</row>
    <row r="331" spans="1:51" ht="15.7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</row>
    <row r="332" spans="1:51" ht="15.7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</row>
    <row r="333" spans="1:51" ht="15.7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</row>
    <row r="334" spans="1:51" ht="15.7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</row>
    <row r="335" spans="1:51" ht="15.7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</row>
    <row r="336" spans="1:51" ht="15.7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</row>
    <row r="337" spans="1:51" ht="15.7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</row>
    <row r="338" spans="1:51" ht="15.7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</row>
    <row r="339" spans="1:51" ht="15.7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</row>
    <row r="340" spans="1:51" ht="15.7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</row>
    <row r="341" spans="1:51" ht="15.7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</row>
    <row r="342" spans="1:51" ht="15.7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</row>
    <row r="343" spans="1:51" ht="15.7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</row>
    <row r="344" spans="1:51" ht="15.7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</row>
    <row r="345" spans="1:51" ht="15.7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</row>
    <row r="346" spans="1:51" ht="15.7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</row>
    <row r="347" spans="1:51" ht="15.7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</row>
    <row r="348" spans="1:51" ht="15.7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</row>
    <row r="349" spans="1:51" ht="15.7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</row>
    <row r="350" spans="1:51" ht="15.7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</row>
    <row r="351" spans="1:51" ht="15.7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</row>
    <row r="352" spans="1:51" ht="15.7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</row>
    <row r="353" spans="1:51" ht="15.7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</row>
    <row r="354" spans="1:51" ht="15.7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</row>
    <row r="355" spans="1:51" ht="15.7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</row>
    <row r="356" spans="1:51" ht="15.7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</row>
    <row r="357" spans="1:51" ht="15.7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</row>
    <row r="358" spans="1:51" ht="15.7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</row>
    <row r="359" spans="1:51" ht="15.7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</row>
    <row r="360" spans="1:51" ht="15.7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</row>
    <row r="361" spans="1:51" ht="15.7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</row>
    <row r="362" spans="1:51" ht="15.7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</row>
    <row r="363" spans="1:51" ht="15.7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</row>
    <row r="364" spans="1:51" ht="15.7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</row>
    <row r="365" spans="1:51" ht="15.7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</row>
    <row r="366" spans="1:51" ht="15.7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</row>
    <row r="367" spans="1:51" ht="15.7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</row>
    <row r="368" spans="1:51" ht="15.7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</row>
    <row r="369" spans="1:51" ht="15.7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</row>
    <row r="370" spans="1:51" ht="15.7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</row>
    <row r="371" spans="1:51" ht="15.7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</row>
    <row r="372" spans="1:51" ht="15.7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</row>
    <row r="373" spans="1:51" ht="15.7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</row>
    <row r="374" spans="1:51" ht="15.7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</row>
    <row r="375" spans="1:51" ht="15.7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</row>
    <row r="376" spans="1:51" ht="15.7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</row>
    <row r="377" spans="1:51" ht="15.7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</row>
    <row r="378" spans="1:51" ht="15.7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</row>
    <row r="379" spans="1:51" ht="15.7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</row>
    <row r="380" spans="1:51" ht="15.7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</row>
    <row r="381" spans="1:51" ht="15.7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</row>
    <row r="382" spans="1:51" ht="15.7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</row>
    <row r="383" spans="1:51" ht="15.7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</row>
    <row r="384" spans="1:51" ht="15.7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</row>
    <row r="385" spans="1:51" ht="15.7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</row>
    <row r="386" spans="1:51" ht="15.7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</row>
    <row r="387" spans="1:51" ht="15.7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</row>
    <row r="388" spans="1:51" ht="15.7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</row>
    <row r="389" spans="1:51" ht="15.7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</row>
    <row r="390" spans="1:51" ht="15.7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</row>
    <row r="391" spans="1:51" ht="15.7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</row>
    <row r="392" spans="1:51" ht="15.7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</row>
    <row r="393" spans="1:51" ht="15.7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</row>
    <row r="394" spans="1:51" ht="15.7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</row>
    <row r="395" spans="1:51" ht="15.7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</row>
    <row r="396" spans="1:51" ht="15.7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</row>
    <row r="397" spans="1:51" ht="15.7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</row>
    <row r="398" spans="1:51" ht="15.7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</row>
    <row r="399" spans="1:51" ht="15.7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</row>
    <row r="400" spans="1:51" ht="15.7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</row>
    <row r="401" spans="1:51" ht="15.7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</row>
    <row r="402" spans="1:51" ht="15.7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</row>
    <row r="403" spans="1:51" ht="15.7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</row>
    <row r="404" spans="1:51" ht="15.7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</row>
    <row r="405" spans="1:51" ht="15.7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</row>
    <row r="406" spans="1:51" ht="15.7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</row>
    <row r="407" spans="1:51" ht="15.7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</row>
    <row r="408" spans="1:51" ht="15.7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</row>
    <row r="409" spans="1:51" ht="15.7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</row>
    <row r="410" spans="1:51" ht="15.7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</row>
    <row r="411" spans="1:51" ht="15.7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</row>
    <row r="412" spans="1:51" ht="15.7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</row>
    <row r="413" spans="1:51" ht="15.7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</row>
    <row r="414" spans="1:51" ht="15.7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</row>
    <row r="415" spans="1:51" ht="15.7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</row>
    <row r="416" spans="1:51" ht="15.7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</row>
    <row r="417" spans="1:51" ht="15.7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</row>
    <row r="418" spans="1:51" ht="15.7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</row>
    <row r="419" spans="1:51" ht="15.7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</row>
    <row r="420" spans="1:51" ht="15.7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</row>
    <row r="421" spans="1:51" ht="15.7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</row>
    <row r="422" spans="1:51" ht="15.7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</row>
    <row r="423" spans="1:51" ht="15.7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</row>
    <row r="424" spans="1:51" ht="15.7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</row>
    <row r="425" spans="1:51" ht="15.7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</row>
    <row r="426" spans="1:51" ht="15.7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</row>
    <row r="427" spans="1:51" ht="15.7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</row>
    <row r="428" spans="1:51" ht="15.7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</row>
    <row r="429" spans="1:51" ht="15.7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</row>
    <row r="430" spans="1:51" ht="15.7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</row>
    <row r="431" spans="1:51" ht="15.7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</row>
    <row r="432" spans="1:51" ht="15.7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</row>
    <row r="433" spans="1:51" ht="15.7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</row>
    <row r="434" spans="1:51" ht="15.7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</row>
    <row r="435" spans="1:51" ht="15.7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</row>
    <row r="436" spans="1:51" ht="15.7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</row>
    <row r="437" spans="1:51" ht="15.7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</row>
    <row r="438" spans="1:51" ht="15.7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</row>
    <row r="439" spans="1:51" ht="15.7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</row>
    <row r="440" spans="1:51" ht="15.7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</row>
    <row r="441" spans="1:51" ht="15.7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</row>
    <row r="442" spans="1:51" ht="15.7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</row>
    <row r="443" spans="1:51" ht="15.7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</row>
    <row r="444" spans="1:51" ht="15.7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</row>
    <row r="445" spans="1:51" ht="15.7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</row>
    <row r="446" spans="1:51" ht="15.7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</row>
    <row r="447" spans="1:51" ht="15.7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</row>
    <row r="448" spans="1:51" ht="15.7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</row>
    <row r="449" spans="1:51" ht="15.7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</row>
    <row r="450" spans="1:51" ht="15.7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</row>
    <row r="451" spans="1:51" ht="15.7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</row>
    <row r="452" spans="1:51" ht="15.7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</row>
    <row r="453" spans="1:51" ht="15.7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</row>
    <row r="454" spans="1:51" ht="15.7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</row>
    <row r="455" spans="1:51" ht="15.7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</row>
    <row r="456" spans="1:51" ht="15.7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</row>
    <row r="457" spans="1:51" ht="15.7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</row>
    <row r="458" spans="1:51" ht="15.7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</row>
    <row r="459" spans="1:51" ht="15.7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</row>
    <row r="460" spans="1:51" ht="15.7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</row>
    <row r="461" spans="1:51" ht="15.7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</row>
    <row r="462" spans="1:51" ht="15.7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</row>
    <row r="463" spans="1:51" ht="15.7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</row>
    <row r="464" spans="1:51" ht="15.7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</row>
    <row r="465" spans="1:51" ht="15.7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</row>
    <row r="466" spans="1:51" ht="15.7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</row>
    <row r="467" spans="1:51" ht="15.7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</row>
    <row r="468" spans="1:51" ht="15.7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</row>
    <row r="469" spans="1:51" ht="15.7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</row>
    <row r="470" spans="1:51" ht="15.7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</row>
    <row r="471" spans="1:51" ht="15.7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</row>
    <row r="472" spans="1:51" ht="15.7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</row>
    <row r="473" spans="1:51" ht="15.7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</row>
    <row r="474" spans="1:51" ht="15.7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</row>
    <row r="475" spans="1:51" ht="15.7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</row>
    <row r="476" spans="1:51" ht="15.7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</row>
    <row r="477" spans="1:51" ht="15.7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</row>
    <row r="478" spans="1:51" ht="15.7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</row>
    <row r="479" spans="1:51" ht="15.7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</row>
    <row r="480" spans="1:51" ht="15.7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</row>
    <row r="481" spans="1:51" ht="15.7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</row>
    <row r="482" spans="1:51" ht="15.7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</row>
    <row r="483" spans="1:51" ht="15.7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</row>
    <row r="484" spans="1:51" ht="15.7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</row>
    <row r="485" spans="1:51" ht="15.7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</row>
    <row r="486" spans="1:51" ht="15.7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</row>
    <row r="487" spans="1:51" ht="15.7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</row>
    <row r="488" spans="1:51" ht="15.7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</row>
    <row r="489" spans="1:51" ht="15.7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</row>
    <row r="490" spans="1:51" ht="15.7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</row>
    <row r="491" spans="1:51" ht="15.7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</row>
    <row r="492" spans="1:51" ht="15.7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</row>
    <row r="493" spans="1:51" ht="15.7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</row>
    <row r="494" spans="1:51" ht="15.7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</row>
    <row r="495" spans="1:51" ht="15.7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</row>
    <row r="496" spans="1:51" ht="15.7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</row>
    <row r="497" spans="1:51" ht="15.7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</row>
    <row r="498" spans="1:51" ht="15.7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</row>
    <row r="499" spans="1:51" ht="15.7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</row>
    <row r="500" spans="1:51" ht="15.7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</row>
    <row r="501" spans="1:51" ht="15.7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</row>
    <row r="502" spans="1:51" ht="15.7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</row>
    <row r="503" spans="1:51" ht="15.7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</row>
    <row r="504" spans="1:51" ht="15.7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</row>
    <row r="505" spans="1:51" ht="15.7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</row>
    <row r="506" spans="1:51" ht="15.7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</row>
    <row r="507" spans="1:51" ht="15.7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</row>
    <row r="508" spans="1:51" ht="15.7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</row>
    <row r="509" spans="1:51" ht="15.7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</row>
    <row r="510" spans="1:51" ht="15.7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</row>
    <row r="511" spans="1:51" ht="15.7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</row>
    <row r="512" spans="1:51" ht="15.7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</row>
    <row r="513" spans="1:51" ht="15.7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</row>
    <row r="514" spans="1:51" ht="15.7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</row>
    <row r="515" spans="1:51" ht="15.7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</row>
    <row r="516" spans="1:51" ht="15.7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</row>
    <row r="517" spans="1:51" ht="15.7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</row>
    <row r="518" spans="1:51" ht="15.7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</row>
    <row r="519" spans="1:51" ht="15.7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</row>
    <row r="520" spans="1:51" ht="15.7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</row>
    <row r="521" spans="1:51" ht="15.7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</row>
    <row r="522" spans="1:51" ht="15.7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</row>
    <row r="523" spans="1:51" ht="15.7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</row>
    <row r="524" spans="1:51" ht="15.7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</row>
    <row r="525" spans="1:51" ht="15.7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</row>
    <row r="526" spans="1:51" ht="15.7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</row>
    <row r="527" spans="1:51" ht="15.7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</row>
    <row r="528" spans="1:51" ht="15.7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</row>
    <row r="529" spans="1:51" ht="15.7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</row>
    <row r="530" spans="1:51" ht="15.7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</row>
    <row r="531" spans="1:51" ht="15.7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</row>
    <row r="532" spans="1:51" ht="15.7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</row>
    <row r="533" spans="1:51" ht="15.7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</row>
    <row r="534" spans="1:51" ht="15.7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</row>
    <row r="535" spans="1:51" ht="15.7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</row>
    <row r="536" spans="1:51" ht="15.7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</row>
    <row r="537" spans="1:51" ht="15.7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</row>
    <row r="538" spans="1:51" ht="15.7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</row>
    <row r="539" spans="1:51" ht="15.7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</row>
    <row r="540" spans="1:51" ht="15.7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</row>
    <row r="541" spans="1:51" ht="15.7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</row>
    <row r="542" spans="1:51" ht="15.7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</row>
    <row r="543" spans="1:51" ht="15.7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</row>
    <row r="544" spans="1:51" ht="15.7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</row>
    <row r="545" spans="1:51" ht="15.7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</row>
    <row r="546" spans="1:51" ht="15.7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</row>
    <row r="547" spans="1:51" ht="15.7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</row>
    <row r="548" spans="1:51" ht="15.7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</row>
    <row r="549" spans="1:51" ht="15.7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</row>
    <row r="550" spans="1:51" ht="15.7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</row>
    <row r="551" spans="1:51" ht="15.7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</row>
    <row r="552" spans="1:51" ht="15.7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</row>
    <row r="553" spans="1:51" ht="15.7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</row>
    <row r="554" spans="1:51" ht="15.7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</row>
    <row r="555" spans="1:51" ht="15.7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</row>
    <row r="556" spans="1:51" ht="15.7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</row>
    <row r="557" spans="1:51" ht="15.7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</row>
    <row r="558" spans="1:51" ht="15.7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</row>
    <row r="559" spans="1:51" ht="15.7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</row>
    <row r="560" spans="1:51" ht="15.7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</row>
    <row r="561" spans="1:51" ht="15.7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</row>
    <row r="562" spans="1:51" ht="15.7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</row>
    <row r="563" spans="1:51" ht="15.7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</row>
    <row r="564" spans="1:51" ht="15.7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</row>
    <row r="565" spans="1:51" ht="15.7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</row>
    <row r="566" spans="1:51" ht="15.7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</row>
    <row r="567" spans="1:51" ht="15.7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</row>
    <row r="568" spans="1:51" ht="15.7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</row>
    <row r="569" spans="1:51" ht="15.7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</row>
    <row r="570" spans="1:51" ht="15.7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</row>
    <row r="571" spans="1:51" ht="15.7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</row>
    <row r="572" spans="1:51" ht="15.7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</row>
    <row r="573" spans="1:51" ht="15.7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</row>
    <row r="574" spans="1:51" ht="15.7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</row>
    <row r="575" spans="1:51" ht="15.7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</row>
    <row r="576" spans="1:51" ht="15.7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</row>
    <row r="577" spans="1:51" ht="15.7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</row>
    <row r="578" spans="1:51" ht="15.7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</row>
    <row r="579" spans="1:51" ht="15.7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</row>
    <row r="580" spans="1:51" ht="15.7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</row>
    <row r="581" spans="1:51" ht="15.7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</row>
    <row r="582" spans="1:51" ht="15.7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</row>
    <row r="583" spans="1:51" ht="15.7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</row>
    <row r="584" spans="1:51" ht="15.7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</row>
    <row r="585" spans="1:51" ht="15.7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</row>
    <row r="586" spans="1:51" ht="15.7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</row>
    <row r="587" spans="1:51" ht="15.7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</row>
    <row r="588" spans="1:51" ht="15.7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</row>
    <row r="589" spans="1:51" ht="15.7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</row>
    <row r="590" spans="1:51" ht="15.7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</row>
    <row r="591" spans="1:51" ht="15.7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</row>
    <row r="592" spans="1:51" ht="15.7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</row>
    <row r="593" spans="1:51" ht="15.7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</row>
    <row r="594" spans="1:51" ht="15.7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</row>
    <row r="595" spans="1:51" ht="15.7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</row>
    <row r="596" spans="1:51" ht="15.7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</row>
    <row r="597" spans="1:51" ht="15.7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</row>
    <row r="598" spans="1:51" ht="15.7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</row>
    <row r="599" spans="1:51" ht="15.7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</row>
    <row r="600" spans="1:51" ht="15.7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</row>
    <row r="601" spans="1:51" ht="15.7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</row>
    <row r="602" spans="1:51" ht="15.7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</row>
    <row r="603" spans="1:51" ht="15.7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</row>
    <row r="604" spans="1:51" ht="15.7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</row>
    <row r="605" spans="1:51" ht="15.7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</row>
    <row r="606" spans="1:51" ht="15.7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</row>
    <row r="607" spans="1:51" ht="15.7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</row>
    <row r="608" spans="1:51" ht="15.7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</row>
    <row r="609" spans="1:51" ht="15.7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</row>
    <row r="610" spans="1:51" ht="15.7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</row>
    <row r="611" spans="1:51" ht="15.7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</row>
    <row r="612" spans="1:51" ht="15.7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</row>
    <row r="613" spans="1:51" ht="15.7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</row>
    <row r="614" spans="1:51" ht="15.7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</row>
    <row r="615" spans="1:51" ht="15.7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</row>
    <row r="616" spans="1:51" ht="15.7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</row>
    <row r="617" spans="1:51" ht="15.7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</row>
    <row r="618" spans="1:51" ht="15.7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</row>
    <row r="619" spans="1:51" ht="15.7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</row>
    <row r="620" spans="1:51" ht="15.7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</row>
    <row r="621" spans="1:51" ht="15.7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</row>
    <row r="622" spans="1:51" ht="15.7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</row>
    <row r="623" spans="1:51" ht="15.7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</row>
    <row r="624" spans="1:51" ht="15.7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</row>
    <row r="625" spans="1:51" ht="15.7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</row>
    <row r="626" spans="1:51" ht="15.7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</row>
    <row r="627" spans="1:51" ht="15.7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</row>
    <row r="628" spans="1:51" ht="15.7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</row>
    <row r="629" spans="1:51" ht="15.7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</row>
    <row r="630" spans="1:51" ht="15.7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</row>
    <row r="631" spans="1:51" ht="15.7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</row>
    <row r="632" spans="1:51" ht="15.7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</row>
    <row r="633" spans="1:51" ht="15.7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</row>
    <row r="634" spans="1:51" ht="15.7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</row>
    <row r="635" spans="1:51" ht="15.7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</row>
    <row r="636" spans="1:51" ht="15.7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</row>
    <row r="637" spans="1:51" ht="15.7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</row>
    <row r="638" spans="1:51" ht="15.7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</row>
    <row r="639" spans="1:51" ht="15.7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</row>
    <row r="640" spans="1:51" ht="15.7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</row>
    <row r="641" spans="1:51" ht="15.7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</row>
    <row r="642" spans="1:51" ht="15.7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</row>
    <row r="643" spans="1:51" ht="15.7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</row>
    <row r="644" spans="1:51" ht="15.7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</row>
    <row r="645" spans="1:51" ht="15.7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</row>
    <row r="646" spans="1:51" ht="15.7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</row>
    <row r="647" spans="1:51" ht="15.7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</row>
    <row r="648" spans="1:51" ht="15.7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</row>
    <row r="649" spans="1:51" ht="15.7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</row>
    <row r="650" spans="1:51" ht="15.7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</row>
    <row r="651" spans="1:51" ht="15.7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</row>
    <row r="652" spans="1:51" ht="15.7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</row>
    <row r="653" spans="1:51" ht="15.7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</row>
    <row r="654" spans="1:51" ht="15.7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</row>
    <row r="655" spans="1:51" ht="15.7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</row>
    <row r="656" spans="1:51" ht="15.7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</row>
    <row r="657" spans="1:51" ht="15.7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</row>
    <row r="658" spans="1:51" ht="15.7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</row>
    <row r="659" spans="1:51" ht="15.7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</row>
    <row r="660" spans="1:51" ht="15.7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</row>
    <row r="661" spans="1:51" ht="15.7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</row>
    <row r="662" spans="1:51" ht="15.7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</row>
    <row r="663" spans="1:51" ht="15.7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</row>
    <row r="664" spans="1:51" ht="15.7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</row>
    <row r="665" spans="1:51" ht="15.7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</row>
    <row r="666" spans="1:51" ht="15.7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</row>
    <row r="667" spans="1:51" ht="15.7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</row>
    <row r="668" spans="1:51" ht="15.7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</row>
    <row r="669" spans="1:51" ht="15.7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</row>
    <row r="670" spans="1:51" ht="15.7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</row>
    <row r="671" spans="1:51" ht="15.7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</row>
    <row r="672" spans="1:51" ht="15.7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</row>
    <row r="673" spans="1:51" ht="15.7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</row>
    <row r="674" spans="1:51" ht="15.7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</row>
    <row r="675" spans="1:51" ht="15.7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</row>
    <row r="676" spans="1:51" ht="15.7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</row>
    <row r="677" spans="1:51" ht="15.7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</row>
    <row r="678" spans="1:51" ht="15.7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</row>
    <row r="679" spans="1:51" ht="15.7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</row>
    <row r="680" spans="1:51" ht="15.7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</row>
    <row r="681" spans="1:51" ht="15.7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</row>
    <row r="682" spans="1:51" ht="15.7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</row>
    <row r="683" spans="1:51" ht="15.7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</row>
    <row r="684" spans="1:51" ht="15.7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</row>
    <row r="685" spans="1:51" ht="15.7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</row>
    <row r="686" spans="1:51" ht="15.7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</row>
    <row r="687" spans="1:51" ht="15.7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</row>
    <row r="688" spans="1:51" ht="15.7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</row>
    <row r="689" spans="1:51" ht="15.7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</row>
    <row r="690" spans="1:51" ht="15.7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</row>
    <row r="691" spans="1:51" ht="15.7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</row>
    <row r="692" spans="1:51" ht="15.7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</row>
    <row r="693" spans="1:51" ht="15.7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</row>
    <row r="694" spans="1:51" ht="15.7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</row>
    <row r="695" spans="1:51" ht="15.7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</row>
    <row r="696" spans="1:51" ht="15.7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</row>
    <row r="697" spans="1:51" ht="15.7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</row>
    <row r="698" spans="1:51" ht="15.7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</row>
    <row r="699" spans="1:51" ht="15.7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</row>
    <row r="700" spans="1:51" ht="15.7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</row>
    <row r="701" spans="1:51" ht="15.7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</row>
    <row r="702" spans="1:51" ht="15.7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</row>
    <row r="703" spans="1:51" ht="15.7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</row>
    <row r="704" spans="1:51" ht="15.7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</row>
    <row r="705" spans="1:51" ht="15.7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</row>
    <row r="706" spans="1:51" ht="15.7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</row>
    <row r="707" spans="1:51" ht="15.7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</row>
    <row r="708" spans="1:51" ht="15.7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</row>
    <row r="709" spans="1:51" ht="15.7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</row>
    <row r="710" spans="1:51" ht="15.7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</row>
    <row r="711" spans="1:51" ht="15.7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</row>
    <row r="712" spans="1:51" ht="15.7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</row>
    <row r="713" spans="1:51" ht="15.7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</row>
    <row r="714" spans="1:51" ht="15.7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</row>
    <row r="715" spans="1:51" ht="15.7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</row>
    <row r="716" spans="1:51" ht="15.7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</row>
    <row r="717" spans="1:51" ht="15.7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</row>
    <row r="718" spans="1:51" ht="15.7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</row>
    <row r="719" spans="1:51" ht="15.7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</row>
    <row r="720" spans="1:51" ht="15.7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</row>
    <row r="721" spans="1:51" ht="15.7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</row>
    <row r="722" spans="1:51" ht="15.7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</row>
    <row r="723" spans="1:51" ht="15.7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</row>
    <row r="724" spans="1:51" ht="15.7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</row>
    <row r="725" spans="1:51" ht="15.7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</row>
    <row r="726" spans="1:51" ht="15.7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</row>
    <row r="727" spans="1:51" ht="15.7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</row>
    <row r="728" spans="1:51" ht="15.7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</row>
    <row r="729" spans="1:51" ht="15.7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</row>
    <row r="730" spans="1:51" ht="15.7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</row>
    <row r="731" spans="1:51" ht="15.7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</row>
    <row r="732" spans="1:51" ht="15.7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</row>
    <row r="733" spans="1:51" ht="15.7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</row>
    <row r="734" spans="1:51" ht="15.7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</row>
    <row r="735" spans="1:51" ht="15.7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</row>
    <row r="736" spans="1:51" ht="15.7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</row>
    <row r="737" spans="1:51" ht="15.7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</row>
    <row r="738" spans="1:51" ht="15.7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</row>
    <row r="739" spans="1:51" ht="15.7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</row>
    <row r="740" spans="1:51" ht="15.7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</row>
    <row r="741" spans="1:51" ht="15.7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</row>
    <row r="742" spans="1:51" ht="15.7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</row>
    <row r="743" spans="1:51" ht="15.7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</row>
    <row r="744" spans="1:51" ht="15.7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</row>
    <row r="745" spans="1:51" ht="15.7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</row>
    <row r="746" spans="1:51" ht="15.7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</row>
    <row r="747" spans="1:51" ht="15.7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</row>
    <row r="748" spans="1:51" ht="15.7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</row>
    <row r="749" spans="1:51" ht="15.7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</row>
    <row r="750" spans="1:51" ht="15.7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</row>
    <row r="751" spans="1:51" ht="15.7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</row>
    <row r="752" spans="1:51" ht="15.7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</row>
    <row r="753" spans="1:51" ht="15.7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</row>
    <row r="754" spans="1:51" ht="15.7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</row>
    <row r="755" spans="1:51" ht="15.7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</row>
    <row r="756" spans="1:51" ht="15.7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</row>
    <row r="757" spans="1:51" ht="15.7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</row>
    <row r="758" spans="1:51" ht="15.7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</row>
    <row r="759" spans="1:51" ht="15.7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</row>
    <row r="760" spans="1:51" ht="15.7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</row>
    <row r="761" spans="1:51" ht="15.7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</row>
    <row r="762" spans="1:51" ht="15.7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</row>
    <row r="763" spans="1:51" ht="15.7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</row>
    <row r="764" spans="1:51" ht="15.7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</row>
    <row r="765" spans="1:51" ht="15.7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</row>
    <row r="766" spans="1:51" ht="15.7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</row>
    <row r="767" spans="1:51" ht="15.7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</row>
    <row r="768" spans="1:51" ht="15.7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</row>
    <row r="769" spans="1:51" ht="15.7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</row>
    <row r="770" spans="1:51" ht="15.7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</row>
    <row r="771" spans="1:51" ht="15.7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</row>
    <row r="772" spans="1:51" ht="15.7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</row>
    <row r="773" spans="1:51" ht="15.7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</row>
    <row r="774" spans="1:51" ht="15.7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</row>
    <row r="775" spans="1:51" ht="15.7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</row>
    <row r="776" spans="1:51" ht="15.7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</row>
    <row r="777" spans="1:51" ht="15.7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</row>
    <row r="778" spans="1:51" ht="15.7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</row>
    <row r="779" spans="1:51" ht="15.7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</row>
    <row r="780" spans="1:51" ht="15.7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</row>
    <row r="781" spans="1:51" ht="15.7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</row>
    <row r="782" spans="1:51" ht="15.7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</row>
    <row r="783" spans="1:51" ht="15.7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</row>
    <row r="784" spans="1:51" ht="15.7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</row>
    <row r="785" spans="1:51" ht="15.7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</row>
    <row r="786" spans="1:51" ht="15.7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</row>
    <row r="787" spans="1:51" ht="15.7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</row>
    <row r="788" spans="1:51" ht="15.7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</row>
    <row r="789" spans="1:51" ht="15.7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</row>
    <row r="790" spans="1:51" ht="15.7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</row>
    <row r="791" spans="1:51" ht="15.7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</row>
    <row r="792" spans="1:51" ht="15.7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</row>
    <row r="793" spans="1:51" ht="15.7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</row>
    <row r="794" spans="1:51" ht="15.7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</row>
    <row r="795" spans="1:51" ht="15.7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</row>
    <row r="796" spans="1:51" ht="15.7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</row>
    <row r="797" spans="1:51" ht="15.7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</row>
    <row r="798" spans="1:51" ht="15.7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</row>
    <row r="799" spans="1:51" ht="15.7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</row>
    <row r="800" spans="1:51" ht="15.7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</row>
    <row r="801" spans="1:51" ht="15.7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</row>
    <row r="802" spans="1:51" ht="15.7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</row>
    <row r="803" spans="1:51" ht="15.7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</row>
    <row r="804" spans="1:51" ht="15.7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</row>
    <row r="805" spans="1:51" ht="15.7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</row>
    <row r="806" spans="1:51" ht="15.7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</row>
    <row r="807" spans="1:51" ht="15.7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</row>
    <row r="808" spans="1:51" ht="15.7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</row>
    <row r="809" spans="1:51" ht="15.7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</row>
    <row r="810" spans="1:51" ht="15.7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</row>
    <row r="811" spans="1:51" ht="15.7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</row>
    <row r="812" spans="1:51" ht="15.7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</row>
    <row r="813" spans="1:51" ht="15.7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</row>
    <row r="814" spans="1:51" ht="15.7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</row>
    <row r="815" spans="1:51" ht="15.7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</row>
    <row r="816" spans="1:51" ht="15.7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</row>
    <row r="817" spans="1:51" ht="15.7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</row>
    <row r="818" spans="1:51" ht="15.7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</row>
    <row r="819" spans="1:51" ht="15.7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</row>
    <row r="820" spans="1:51" ht="15.7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</row>
    <row r="821" spans="1:51" ht="15.7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</row>
    <row r="822" spans="1:51" ht="15.7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</row>
    <row r="823" spans="1:51" ht="15.7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</row>
    <row r="824" spans="1:51" ht="15.7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</row>
    <row r="825" spans="1:51" ht="15.7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</row>
    <row r="826" spans="1:51" ht="15.7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</row>
    <row r="827" spans="1:51" ht="15.7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</row>
    <row r="828" spans="1:51" ht="15.7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</row>
    <row r="829" spans="1:51" ht="15.7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</row>
    <row r="830" spans="1:51" ht="15.7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</row>
    <row r="831" spans="1:51" ht="15.7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</row>
    <row r="832" spans="1:51" ht="15.7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</row>
    <row r="833" spans="1:51" ht="15.7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</row>
    <row r="834" spans="1:51" ht="15.7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</row>
    <row r="835" spans="1:51" ht="15.7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</row>
    <row r="836" spans="1:51" ht="15.7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</row>
    <row r="837" spans="1:51" ht="15.7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</row>
    <row r="838" spans="1:51" ht="15.7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</row>
    <row r="839" spans="1:51" ht="15.7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</row>
    <row r="840" spans="1:51" ht="15.7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</row>
    <row r="841" spans="1:51" ht="15.7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</row>
    <row r="842" spans="1:51" ht="15.7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</row>
    <row r="843" spans="1:51" ht="15.7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</row>
    <row r="844" spans="1:51" ht="15.7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</row>
    <row r="845" spans="1:51" ht="15.7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</row>
    <row r="846" spans="1:51" ht="15.7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</row>
    <row r="847" spans="1:51" ht="15.7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</row>
    <row r="848" spans="1:51" ht="15.7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</row>
    <row r="849" spans="1:51" ht="15.7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</row>
    <row r="850" spans="1:51" ht="15.7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</row>
    <row r="851" spans="1:51" ht="15.7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</row>
    <row r="852" spans="1:51" ht="15.7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</row>
    <row r="853" spans="1:51" ht="15.7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</row>
    <row r="854" spans="1:51" ht="15.7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</row>
    <row r="855" spans="1:51" ht="15.7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</row>
    <row r="856" spans="1:51" ht="15.7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</row>
    <row r="857" spans="1:51" ht="15.7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</row>
    <row r="858" spans="1:51" ht="15.7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</row>
    <row r="859" spans="1:51" ht="15.7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</row>
    <row r="860" spans="1:51" ht="15.7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</row>
    <row r="861" spans="1:51" ht="15.7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</row>
    <row r="862" spans="1:51" ht="15.7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</row>
    <row r="863" spans="1:51" ht="15.7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</row>
    <row r="864" spans="1:51" ht="15.7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</row>
    <row r="865" spans="1:51" ht="15.7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</row>
    <row r="866" spans="1:51" ht="15.7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</row>
    <row r="867" spans="1:51" ht="15.7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</row>
    <row r="868" spans="1:51" ht="15.7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</row>
    <row r="869" spans="1:51" ht="15.7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</row>
    <row r="870" spans="1:51" ht="15.7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</row>
    <row r="871" spans="1:51" ht="15.7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</row>
    <row r="872" spans="1:51" ht="15.7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</row>
    <row r="873" spans="1:51" ht="15.7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</row>
    <row r="874" spans="1:51" ht="15.7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</row>
    <row r="875" spans="1:51" ht="15.7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</row>
    <row r="876" spans="1:51" ht="15.7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</row>
    <row r="877" spans="1:51" ht="15.7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</row>
    <row r="878" spans="1:51" ht="15.7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</row>
    <row r="879" spans="1:51" ht="15.7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</row>
    <row r="880" spans="1:51" ht="15.7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</row>
    <row r="881" spans="1:51" ht="15.7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</row>
    <row r="882" spans="1:51" ht="15.7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</row>
    <row r="883" spans="1:51" ht="15.7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</row>
    <row r="884" spans="1:51" ht="15.7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</row>
    <row r="885" spans="1:51" ht="15.7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</row>
    <row r="886" spans="1:51" ht="15.7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</row>
    <row r="887" spans="1:51" ht="15.7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</row>
    <row r="888" spans="1:51" ht="15.7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</row>
    <row r="889" spans="1:51" ht="15.7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</row>
    <row r="890" spans="1:51" ht="15.7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</row>
    <row r="891" spans="1:51" ht="15.7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</row>
    <row r="892" spans="1:51" ht="15.7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</row>
    <row r="893" spans="1:51" ht="15.7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</row>
    <row r="894" spans="1:51" ht="15.7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</row>
    <row r="895" spans="1:51" ht="15.7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</row>
    <row r="896" spans="1:51" ht="15.7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</row>
    <row r="897" spans="1:51" ht="15.7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</row>
    <row r="898" spans="1:51" ht="15.7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</row>
    <row r="899" spans="1:51" ht="15.7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</row>
    <row r="900" spans="1:51" ht="15.7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</row>
    <row r="901" spans="1:51" ht="15.7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</row>
    <row r="902" spans="1:51" ht="15.7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</row>
    <row r="903" spans="1:51" ht="15.7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</row>
    <row r="904" spans="1:51" ht="15.7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</row>
    <row r="905" spans="1:51" ht="15.7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</row>
    <row r="906" spans="1:51" ht="15.7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</row>
    <row r="907" spans="1:51" ht="15.7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</row>
    <row r="908" spans="1:51" ht="15.7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</row>
    <row r="909" spans="1:51" ht="15.7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</row>
    <row r="910" spans="1:51" ht="15.7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</row>
    <row r="911" spans="1:51" ht="15.7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</row>
    <row r="912" spans="1:51" ht="15.7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</row>
    <row r="913" spans="1:51" ht="15.7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</row>
    <row r="914" spans="1:51" ht="15.7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</row>
    <row r="915" spans="1:51" ht="15.7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</row>
    <row r="916" spans="1:51" ht="15.7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</row>
    <row r="917" spans="1:51" ht="15.7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</row>
    <row r="918" spans="1:51" ht="15.7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</row>
    <row r="919" spans="1:51" ht="15.7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</row>
    <row r="920" spans="1:51" ht="15.7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</row>
    <row r="921" spans="1:51" ht="15.7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</row>
    <row r="922" spans="1:51" ht="15.7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</row>
    <row r="923" spans="1:51" ht="15.7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</row>
    <row r="924" spans="1:51" ht="15.7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</row>
    <row r="925" spans="1:51" ht="15.7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</row>
    <row r="926" spans="1:51" ht="15.7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</row>
    <row r="927" spans="1:51" ht="15.7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</row>
    <row r="928" spans="1:51" ht="15.7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</row>
    <row r="929" spans="1:51" ht="15.7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</row>
    <row r="930" spans="1:51" ht="15.7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</row>
    <row r="931" spans="1:51" ht="15.7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</row>
    <row r="932" spans="1:51" ht="15.7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</row>
    <row r="933" spans="1:51" ht="15.7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</row>
    <row r="934" spans="1:51" ht="15.7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</row>
    <row r="935" spans="1:51" ht="15.7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</row>
    <row r="936" spans="1:51" ht="15.7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</row>
    <row r="937" spans="1:51" ht="15.7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</row>
    <row r="938" spans="1:51" ht="15.7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</row>
    <row r="939" spans="1:51" ht="15.7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</row>
    <row r="940" spans="1:51" ht="15.7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</row>
    <row r="941" spans="1:51" ht="15.7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</row>
    <row r="942" spans="1:51" ht="15.7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</row>
    <row r="943" spans="1:51" ht="15.7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</row>
    <row r="944" spans="1:51" ht="15.7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</row>
    <row r="945" spans="1:51" ht="15.7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</row>
    <row r="946" spans="1:51" ht="15.7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</row>
    <row r="947" spans="1:51" ht="15.7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</row>
    <row r="948" spans="1:51" ht="15.7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</row>
    <row r="949" spans="1:51" ht="15.7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</row>
    <row r="950" spans="1:51" ht="15.7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</row>
    <row r="951" spans="1:51" ht="15.7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</row>
    <row r="952" spans="1:51" ht="15.7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</row>
    <row r="953" spans="1:51" ht="15.7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</row>
    <row r="954" spans="1:51" ht="15.7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</row>
    <row r="955" spans="1:51" ht="15.7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</row>
    <row r="956" spans="1:51" ht="15.7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</row>
    <row r="957" spans="1:51" ht="15.7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</row>
    <row r="958" spans="1:51" ht="15.7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</row>
    <row r="959" spans="1:51" ht="15.7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</row>
    <row r="960" spans="1:51" ht="15.7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</row>
    <row r="961" spans="1:51" ht="15.7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</row>
    <row r="962" spans="1:51" ht="15.7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</row>
    <row r="963" spans="1:51" ht="15.7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</row>
    <row r="964" spans="1:51" ht="15.7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</row>
    <row r="965" spans="1:51" ht="15.7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</row>
    <row r="966" spans="1:51" ht="15.7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</row>
    <row r="967" spans="1:51" ht="15.7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</row>
    <row r="968" spans="1:51" ht="15.7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</row>
    <row r="969" spans="1:51" ht="15.7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</row>
    <row r="970" spans="1:51" ht="15.7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</row>
    <row r="971" spans="1:51" ht="15.7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</row>
    <row r="972" spans="1:51" ht="15.7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</row>
    <row r="973" spans="1:51" ht="15.7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</row>
    <row r="974" spans="1:51" ht="15.7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</row>
    <row r="975" spans="1:51" ht="15.7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</row>
    <row r="976" spans="1:51" ht="15.7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</row>
    <row r="977" spans="1:51" ht="15.7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</row>
    <row r="978" spans="1:51" ht="15.7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</row>
    <row r="979" spans="1:51" ht="15.7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</row>
    <row r="980" spans="1:51" ht="15.7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</row>
    <row r="981" spans="1:51" ht="15.7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</row>
    <row r="982" spans="1:51" ht="15.7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</row>
    <row r="983" spans="1:51" ht="15.7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</row>
    <row r="984" spans="1:51" ht="15.7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</row>
    <row r="985" spans="1:51" ht="15.7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</row>
    <row r="986" spans="1:51" ht="15.7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</row>
    <row r="987" spans="1:51" ht="15.7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</row>
    <row r="988" spans="1:51" ht="15.7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</row>
    <row r="989" spans="1:51" ht="15.7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</row>
    <row r="990" spans="1:51" ht="15.7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</row>
    <row r="991" spans="1:51" ht="15.7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</row>
    <row r="992" spans="1:51" ht="15.7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</row>
    <row r="993" spans="1:51" ht="15.7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</row>
    <row r="994" spans="1:51" ht="15.7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</row>
    <row r="995" spans="1:51" ht="15.7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</row>
    <row r="996" spans="1:51" ht="15.7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</row>
    <row r="997" spans="1:51" ht="15.7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</row>
    <row r="998" spans="1:51" ht="15.7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</row>
    <row r="999" spans="1:51" ht="15.7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</row>
    <row r="1000" spans="1:51" ht="15.7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</row>
  </sheetData>
  <mergeCells count="28">
    <mergeCell ref="AR13:AY13"/>
    <mergeCell ref="A11:A12"/>
    <mergeCell ref="R11:R12"/>
    <mergeCell ref="B57:I57"/>
    <mergeCell ref="J57:Q57"/>
    <mergeCell ref="S57:Z57"/>
    <mergeCell ref="B10:Q12"/>
    <mergeCell ref="S10:AH12"/>
    <mergeCell ref="B13:I13"/>
    <mergeCell ref="J13:Q13"/>
    <mergeCell ref="S13:Z13"/>
    <mergeCell ref="AA13:AH13"/>
    <mergeCell ref="AA57:AH57"/>
    <mergeCell ref="AJ57:AQ57"/>
    <mergeCell ref="AR57:AY57"/>
    <mergeCell ref="AJ13:AQ13"/>
    <mergeCell ref="H2:Q3"/>
    <mergeCell ref="H4:J4"/>
    <mergeCell ref="K4:M4"/>
    <mergeCell ref="N4:P4"/>
    <mergeCell ref="H5:J5"/>
    <mergeCell ref="K5:M5"/>
    <mergeCell ref="N5:P5"/>
    <mergeCell ref="H6:J6"/>
    <mergeCell ref="K6:M6"/>
    <mergeCell ref="N6:P6"/>
    <mergeCell ref="AJ10:AY12"/>
    <mergeCell ref="AI11:AI12"/>
  </mergeCells>
  <printOptions horizontalCentered="1" verticalCentered="1"/>
  <pageMargins left="0" right="0" top="0" bottom="0" header="0" footer="0"/>
  <pageSetup paperSize="9" pageOrder="overThenDown" orientation="portrait"/>
  <colBreaks count="1" manualBreakCount="1">
    <brk id="1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Output (W)</vt:lpstr>
      <vt:lpstr>Flow (L-h)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mni</dc:creator>
  <cp:lastModifiedBy>Thomas Saltoft Søndergaard Malm</cp:lastModifiedBy>
  <dcterms:created xsi:type="dcterms:W3CDTF">2013-09-12T08:45:22Z</dcterms:created>
  <dcterms:modified xsi:type="dcterms:W3CDTF">2026-05-25T19:16:52Z</dcterms:modified>
</cp:coreProperties>
</file>